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gar Cabañas\Desktop\"/>
    </mc:Choice>
  </mc:AlternateContent>
  <bookViews>
    <workbookView xWindow="0" yWindow="0" windowWidth="21600" windowHeight="9735"/>
  </bookViews>
  <sheets>
    <sheet name="ENERO" sheetId="13" r:id="rId1"/>
    <sheet name="FEBRERO" sheetId="14" r:id="rId2"/>
    <sheet name="MARZO" sheetId="15" r:id="rId3"/>
    <sheet name="ABRIL" sheetId="16" r:id="rId4"/>
    <sheet name="MAYO" sheetId="17" r:id="rId5"/>
    <sheet name="JUNIO" sheetId="26" r:id="rId6"/>
    <sheet name="JULIO" sheetId="19" r:id="rId7"/>
    <sheet name="AGOSTO" sheetId="20" r:id="rId8"/>
    <sheet name="SEPTIEMBRE" sheetId="21" r:id="rId9"/>
    <sheet name="OCTUBRE" sheetId="22" r:id="rId10"/>
    <sheet name="NOVIEMBRE" sheetId="23" r:id="rId11"/>
    <sheet name="DICIEMBRE" sheetId="24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6" i="26" l="1"/>
  <c r="Q243" i="26"/>
  <c r="Q241" i="26"/>
  <c r="Q240" i="26"/>
  <c r="Q239" i="26"/>
  <c r="Q237" i="26"/>
  <c r="Q235" i="26"/>
  <c r="Q234" i="26"/>
  <c r="Q233" i="26"/>
  <c r="Q232" i="26"/>
  <c r="Q231" i="26"/>
  <c r="Q229" i="26"/>
  <c r="Q228" i="26"/>
  <c r="Q227" i="26"/>
  <c r="Q226" i="26"/>
  <c r="Q225" i="26"/>
  <c r="Q224" i="26"/>
  <c r="Q223" i="26"/>
  <c r="Q222" i="26"/>
  <c r="Q221" i="26"/>
  <c r="Q220" i="26"/>
  <c r="Q218" i="26"/>
  <c r="Q217" i="26"/>
  <c r="Q216" i="26"/>
  <c r="Q215" i="26"/>
  <c r="Q214" i="26"/>
  <c r="Q213" i="26"/>
  <c r="Q212" i="26"/>
  <c r="Q209" i="26"/>
  <c r="Q208" i="26"/>
  <c r="Q207" i="26"/>
  <c r="Q206" i="26"/>
  <c r="Q205" i="26"/>
  <c r="Q204" i="26"/>
  <c r="Q203" i="26"/>
  <c r="Q202" i="26"/>
  <c r="Q201" i="26"/>
  <c r="Q200" i="26"/>
  <c r="Q199" i="26"/>
  <c r="Q198" i="26"/>
  <c r="Q197" i="26"/>
  <c r="Q196" i="26"/>
  <c r="Q195" i="26"/>
  <c r="Q194" i="26"/>
  <c r="Q192" i="26"/>
  <c r="Q191" i="26"/>
  <c r="Q190" i="26"/>
  <c r="Q189" i="26"/>
  <c r="Q185" i="26"/>
  <c r="Q184" i="26"/>
  <c r="Q183" i="26"/>
  <c r="Q182" i="26"/>
  <c r="Q181" i="26"/>
  <c r="Q180" i="26"/>
  <c r="Q179" i="26"/>
  <c r="Q177" i="26"/>
  <c r="Q176" i="26"/>
  <c r="Q175" i="26"/>
  <c r="Q174" i="26"/>
  <c r="Q173" i="26"/>
  <c r="Q171" i="26"/>
  <c r="Q170" i="26"/>
  <c r="Q169" i="26"/>
  <c r="Q168" i="26"/>
  <c r="Q167" i="26"/>
  <c r="Q166" i="26"/>
  <c r="Q165" i="26"/>
  <c r="Q164" i="26"/>
  <c r="Q163" i="26"/>
  <c r="Q162" i="26"/>
  <c r="Q161" i="26"/>
  <c r="Q160" i="26"/>
  <c r="Q159" i="26"/>
  <c r="Q158" i="26"/>
  <c r="Q157" i="26"/>
  <c r="Q156" i="26"/>
  <c r="Q155" i="26"/>
  <c r="Q154" i="26"/>
  <c r="Q153" i="26"/>
  <c r="Q152" i="26"/>
  <c r="Q151" i="26"/>
  <c r="Q150" i="26"/>
  <c r="Q149" i="26"/>
  <c r="Q148" i="26"/>
  <c r="Q147" i="26"/>
  <c r="Q146" i="26"/>
  <c r="Q145" i="26"/>
  <c r="Q144" i="26"/>
  <c r="Q143" i="26"/>
  <c r="Q142" i="26"/>
  <c r="Q141" i="26"/>
  <c r="Q138" i="26"/>
  <c r="Q137" i="26"/>
  <c r="Q134" i="26"/>
  <c r="Q133" i="26"/>
  <c r="Q132" i="26"/>
  <c r="Q131" i="26"/>
  <c r="Q130" i="26"/>
  <c r="Q129" i="26"/>
  <c r="Q126" i="26"/>
  <c r="Q125" i="26"/>
  <c r="Q124" i="26"/>
  <c r="Q123" i="26"/>
  <c r="Q122" i="26"/>
  <c r="Q121" i="26"/>
  <c r="Q120" i="26"/>
  <c r="Q119" i="26"/>
  <c r="Q118" i="26"/>
  <c r="Q117" i="26"/>
  <c r="Q116" i="26"/>
  <c r="Q115" i="26"/>
  <c r="Q114" i="26"/>
  <c r="Q113" i="26"/>
  <c r="Q112" i="26"/>
  <c r="Q111" i="26"/>
  <c r="Q110" i="26"/>
  <c r="Q109" i="26"/>
  <c r="Q106" i="26"/>
  <c r="Q105" i="26"/>
  <c r="Q104" i="26"/>
  <c r="Q103" i="26"/>
  <c r="Q102" i="26"/>
  <c r="Q101" i="26"/>
  <c r="Q100" i="26"/>
  <c r="Q99" i="26"/>
  <c r="Q98" i="26"/>
  <c r="Q97" i="26"/>
  <c r="Q96" i="26"/>
  <c r="Q95" i="26"/>
  <c r="Q94" i="26"/>
  <c r="Q93" i="26"/>
  <c r="Q92" i="26"/>
  <c r="Q91" i="26"/>
  <c r="Q90" i="26"/>
  <c r="Q89" i="26"/>
  <c r="Q88" i="26"/>
  <c r="Q87" i="26"/>
  <c r="Q86" i="26"/>
  <c r="Q85" i="26"/>
  <c r="Q84" i="26"/>
  <c r="Q81" i="26"/>
  <c r="Q80" i="26"/>
  <c r="Q79" i="26"/>
  <c r="Q78" i="26"/>
  <c r="Q77" i="26"/>
  <c r="Q76" i="26"/>
  <c r="Q75" i="26"/>
  <c r="Q74" i="26"/>
  <c r="Q73" i="26"/>
  <c r="Q72" i="26"/>
  <c r="Q69" i="26"/>
  <c r="Q68" i="26"/>
  <c r="Q67" i="26"/>
  <c r="Q66" i="26"/>
  <c r="Q65" i="26"/>
  <c r="Q62" i="26"/>
  <c r="Q61" i="26"/>
  <c r="Q60" i="26"/>
  <c r="Q59" i="26"/>
  <c r="Q58" i="26"/>
  <c r="Q57" i="26"/>
  <c r="Q56" i="26"/>
  <c r="Q55" i="26"/>
  <c r="Q54" i="26"/>
  <c r="Q52" i="26"/>
  <c r="Q49" i="26"/>
  <c r="Q48" i="26"/>
  <c r="Q47" i="26"/>
  <c r="Q46" i="26"/>
  <c r="Q45" i="26"/>
  <c r="Q44" i="26"/>
  <c r="Q43" i="26"/>
  <c r="Q42" i="26"/>
  <c r="Q41" i="26"/>
  <c r="Q40" i="26"/>
  <c r="Q39" i="26"/>
  <c r="Q38" i="26"/>
  <c r="Q37" i="26"/>
  <c r="Q36" i="26"/>
  <c r="Q35" i="26"/>
  <c r="Q34" i="26"/>
  <c r="Q33" i="26"/>
  <c r="Q32" i="26"/>
  <c r="Q31" i="26"/>
  <c r="Q30" i="26"/>
  <c r="Q29" i="26"/>
  <c r="Q28" i="26"/>
  <c r="Q27" i="26"/>
  <c r="Q26" i="26"/>
  <c r="Q25" i="26"/>
  <c r="Q22" i="26"/>
  <c r="Q21" i="26"/>
  <c r="Q20" i="26"/>
  <c r="Q19" i="26"/>
  <c r="Q16" i="26"/>
  <c r="Q15" i="26"/>
  <c r="Q14" i="26"/>
  <c r="Q13" i="26"/>
  <c r="Q12" i="26"/>
  <c r="Q11" i="26"/>
  <c r="Q10" i="26"/>
  <c r="Q9" i="26"/>
  <c r="Q8" i="26"/>
  <c r="Q7" i="26"/>
  <c r="O236" i="26"/>
  <c r="Q236" i="26" s="1"/>
  <c r="N172" i="26"/>
  <c r="Q172" i="26" s="1"/>
  <c r="N242" i="26"/>
  <c r="Q242" i="26" s="1"/>
  <c r="N238" i="26"/>
  <c r="Q238" i="26" s="1"/>
  <c r="N219" i="26"/>
  <c r="Q219" i="26" s="1"/>
  <c r="N193" i="26"/>
  <c r="Q193" i="26" s="1"/>
  <c r="N186" i="26"/>
  <c r="Q186" i="26" s="1"/>
  <c r="N178" i="26"/>
  <c r="Q178" i="26" s="1"/>
  <c r="N53" i="26"/>
  <c r="Q53" i="26" s="1"/>
  <c r="N230" i="26"/>
  <c r="Q230" i="26" s="1"/>
  <c r="M212" i="26"/>
  <c r="M246" i="26"/>
  <c r="M243" i="26"/>
  <c r="M242" i="26"/>
  <c r="M241" i="26"/>
  <c r="M240" i="26"/>
  <c r="M239" i="26"/>
  <c r="M238" i="26"/>
  <c r="M237" i="26"/>
  <c r="M236" i="26"/>
  <c r="M235" i="26"/>
  <c r="M234" i="26"/>
  <c r="M233" i="26"/>
  <c r="M232" i="26"/>
  <c r="M231" i="26"/>
  <c r="M230" i="26"/>
  <c r="M229" i="26"/>
  <c r="M228" i="26"/>
  <c r="M227" i="26"/>
  <c r="M226" i="26"/>
  <c r="M225" i="26"/>
  <c r="M224" i="26"/>
  <c r="M223" i="26"/>
  <c r="M222" i="26"/>
  <c r="M221" i="26"/>
  <c r="M220" i="26"/>
  <c r="M219" i="26"/>
  <c r="M218" i="26"/>
  <c r="M217" i="26"/>
  <c r="M216" i="26"/>
  <c r="M215" i="26"/>
  <c r="M214" i="26"/>
  <c r="M213" i="26"/>
  <c r="M209" i="26"/>
  <c r="M208" i="26"/>
  <c r="M207" i="26"/>
  <c r="M206" i="26"/>
  <c r="M205" i="26"/>
  <c r="M204" i="26"/>
  <c r="M203" i="26"/>
  <c r="M202" i="26"/>
  <c r="M201" i="26"/>
  <c r="M200" i="26"/>
  <c r="M199" i="26"/>
  <c r="M198" i="26"/>
  <c r="M197" i="26"/>
  <c r="M196" i="26"/>
  <c r="M195" i="26"/>
  <c r="M194" i="26"/>
  <c r="M193" i="26"/>
  <c r="M192" i="26"/>
  <c r="M191" i="26"/>
  <c r="M190" i="26"/>
  <c r="M189" i="26"/>
  <c r="M186" i="26"/>
  <c r="M185" i="26"/>
  <c r="M184" i="26"/>
  <c r="M183" i="26"/>
  <c r="M182" i="26"/>
  <c r="M181" i="26"/>
  <c r="M180" i="26"/>
  <c r="M179" i="26"/>
  <c r="M178" i="26"/>
  <c r="M177" i="26"/>
  <c r="M176" i="26"/>
  <c r="M175" i="26"/>
  <c r="M174" i="26"/>
  <c r="M173" i="26"/>
  <c r="M172" i="26"/>
  <c r="M171" i="26"/>
  <c r="M170" i="26"/>
  <c r="M169" i="26"/>
  <c r="M168" i="26"/>
  <c r="M167" i="26"/>
  <c r="M166" i="26"/>
  <c r="M165" i="26"/>
  <c r="M164" i="26"/>
  <c r="M163" i="26"/>
  <c r="M162" i="26"/>
  <c r="M161" i="26"/>
  <c r="M160" i="26"/>
  <c r="M159" i="26"/>
  <c r="M158" i="26"/>
  <c r="M157" i="26"/>
  <c r="M156" i="26"/>
  <c r="M155" i="26"/>
  <c r="M154" i="26"/>
  <c r="M153" i="26"/>
  <c r="M152" i="26"/>
  <c r="M151" i="26"/>
  <c r="M150" i="26"/>
  <c r="M149" i="26"/>
  <c r="M148" i="26"/>
  <c r="M147" i="26"/>
  <c r="M146" i="26"/>
  <c r="M145" i="26"/>
  <c r="M144" i="26"/>
  <c r="M143" i="26"/>
  <c r="M142" i="26"/>
  <c r="M141" i="26"/>
  <c r="M138" i="26"/>
  <c r="M137" i="26"/>
  <c r="M134" i="26"/>
  <c r="M133" i="26"/>
  <c r="M132" i="26"/>
  <c r="M131" i="26"/>
  <c r="M130" i="26"/>
  <c r="M129" i="26"/>
  <c r="M126" i="26"/>
  <c r="M125" i="26"/>
  <c r="M124" i="26"/>
  <c r="M123" i="26"/>
  <c r="M122" i="26"/>
  <c r="M121" i="26"/>
  <c r="M120" i="26"/>
  <c r="M119" i="26"/>
  <c r="M118" i="26"/>
  <c r="M117" i="26"/>
  <c r="M116" i="26"/>
  <c r="M115" i="26"/>
  <c r="M114" i="26"/>
  <c r="M113" i="26"/>
  <c r="M112" i="26"/>
  <c r="M111" i="26"/>
  <c r="M110" i="26"/>
  <c r="M109" i="26"/>
  <c r="M106" i="26"/>
  <c r="M105" i="26"/>
  <c r="M104" i="26"/>
  <c r="M103" i="26"/>
  <c r="M102" i="26"/>
  <c r="M101" i="26"/>
  <c r="M100" i="26"/>
  <c r="M99" i="26"/>
  <c r="M98" i="26"/>
  <c r="M97" i="26"/>
  <c r="M96" i="26"/>
  <c r="M95" i="26"/>
  <c r="M94" i="26"/>
  <c r="M93" i="26"/>
  <c r="M92" i="26"/>
  <c r="M91" i="26"/>
  <c r="M90" i="26"/>
  <c r="M89" i="26"/>
  <c r="M88" i="26"/>
  <c r="M87" i="26"/>
  <c r="M86" i="26"/>
  <c r="M85" i="26"/>
  <c r="M84" i="26"/>
  <c r="M81" i="26"/>
  <c r="M80" i="26"/>
  <c r="M79" i="26"/>
  <c r="M78" i="26"/>
  <c r="M77" i="26"/>
  <c r="M76" i="26"/>
  <c r="M75" i="26"/>
  <c r="M74" i="26"/>
  <c r="M73" i="26"/>
  <c r="M72" i="26"/>
  <c r="M69" i="26"/>
  <c r="M68" i="26"/>
  <c r="M67" i="26"/>
  <c r="M66" i="26"/>
  <c r="M65" i="26"/>
  <c r="M62" i="26"/>
  <c r="M61" i="26"/>
  <c r="M60" i="26"/>
  <c r="M59" i="26"/>
  <c r="M58" i="26"/>
  <c r="M57" i="26"/>
  <c r="M56" i="26"/>
  <c r="M55" i="26"/>
  <c r="M54" i="26"/>
  <c r="M53" i="26"/>
  <c r="M52" i="26"/>
  <c r="M49" i="26"/>
  <c r="M48" i="26"/>
  <c r="M47" i="26"/>
  <c r="M46" i="26"/>
  <c r="M45" i="26"/>
  <c r="M44" i="26"/>
  <c r="M43" i="26"/>
  <c r="M42" i="26"/>
  <c r="M41" i="26"/>
  <c r="M40" i="26"/>
  <c r="M39" i="26"/>
  <c r="M38" i="26"/>
  <c r="M37" i="26"/>
  <c r="M36" i="26"/>
  <c r="M35" i="26"/>
  <c r="M34" i="26"/>
  <c r="M33" i="26"/>
  <c r="M32" i="26"/>
  <c r="M31" i="26"/>
  <c r="M30" i="26"/>
  <c r="M28" i="26"/>
  <c r="M27" i="26"/>
  <c r="M26" i="26"/>
  <c r="M25" i="26"/>
  <c r="M22" i="26"/>
  <c r="M21" i="26"/>
  <c r="M20" i="26"/>
  <c r="M19" i="26"/>
  <c r="M16" i="26"/>
  <c r="M15" i="26"/>
  <c r="M14" i="26"/>
  <c r="M13" i="26"/>
  <c r="M12" i="26"/>
  <c r="M11" i="26"/>
  <c r="M10" i="26"/>
  <c r="M9" i="26"/>
  <c r="M8" i="26"/>
  <c r="M7" i="26"/>
  <c r="G29" i="26"/>
  <c r="M29" i="26" s="1"/>
  <c r="R259" i="24"/>
  <c r="R256" i="24"/>
  <c r="R255" i="24"/>
  <c r="R254" i="24"/>
  <c r="R253" i="24"/>
  <c r="R252" i="24"/>
  <c r="R251" i="24"/>
  <c r="R250" i="24"/>
  <c r="R249" i="24"/>
  <c r="R248" i="24"/>
  <c r="R247" i="24"/>
  <c r="R246" i="24"/>
  <c r="R245" i="24"/>
  <c r="R244" i="24"/>
  <c r="R243" i="24"/>
  <c r="R242" i="24"/>
  <c r="R241" i="24"/>
  <c r="R239" i="24"/>
  <c r="R238" i="24"/>
  <c r="R237" i="24"/>
  <c r="R236" i="24"/>
  <c r="R235" i="24"/>
  <c r="R234" i="24"/>
  <c r="R233" i="24"/>
  <c r="R232" i="24"/>
  <c r="R231" i="24"/>
  <c r="R230" i="24"/>
  <c r="R229" i="24"/>
  <c r="R228" i="24"/>
  <c r="R227" i="24"/>
  <c r="R226" i="24"/>
  <c r="R225" i="24"/>
  <c r="R224" i="24"/>
  <c r="R223" i="24"/>
  <c r="R222" i="24"/>
  <c r="R219" i="24"/>
  <c r="R218" i="24"/>
  <c r="R217" i="24"/>
  <c r="R216" i="24"/>
  <c r="R215" i="24"/>
  <c r="R214" i="24"/>
  <c r="R213" i="24"/>
  <c r="R212" i="24"/>
  <c r="R211" i="24"/>
  <c r="R210" i="24"/>
  <c r="R209" i="24"/>
  <c r="R208" i="24"/>
  <c r="R207" i="24"/>
  <c r="R206" i="24"/>
  <c r="R205" i="24"/>
  <c r="R203" i="24"/>
  <c r="R202" i="24"/>
  <c r="R201" i="24"/>
  <c r="R200" i="24"/>
  <c r="R199" i="24"/>
  <c r="R198" i="24"/>
  <c r="R197" i="24"/>
  <c r="R196" i="24"/>
  <c r="R195" i="24"/>
  <c r="R192" i="24"/>
  <c r="R191" i="24"/>
  <c r="R190" i="24"/>
  <c r="R189" i="24"/>
  <c r="R188" i="24"/>
  <c r="R187" i="24"/>
  <c r="R186" i="24"/>
  <c r="R185" i="24"/>
  <c r="R184" i="24"/>
  <c r="R183" i="24"/>
  <c r="R180" i="24"/>
  <c r="R179" i="24"/>
  <c r="R178" i="24"/>
  <c r="R177" i="24"/>
  <c r="R176" i="24"/>
  <c r="R175" i="24"/>
  <c r="R174" i="24"/>
  <c r="R173" i="24"/>
  <c r="R172" i="24"/>
  <c r="R171" i="24"/>
  <c r="R170" i="24"/>
  <c r="R169" i="24"/>
  <c r="R168" i="24"/>
  <c r="R167" i="24"/>
  <c r="R166" i="24"/>
  <c r="R165" i="24"/>
  <c r="R164" i="24"/>
  <c r="R163" i="24"/>
  <c r="R162" i="24"/>
  <c r="R161" i="24"/>
  <c r="R160" i="24"/>
  <c r="R159" i="24"/>
  <c r="R158" i="24"/>
  <c r="R157" i="24"/>
  <c r="R156" i="24"/>
  <c r="R155" i="24"/>
  <c r="R154" i="24"/>
  <c r="R153" i="24"/>
  <c r="R152" i="24"/>
  <c r="R151" i="24"/>
  <c r="R150" i="24"/>
  <c r="R149" i="24"/>
  <c r="R148" i="24"/>
  <c r="R147" i="24"/>
  <c r="R146" i="24"/>
  <c r="R143" i="24"/>
  <c r="R142" i="24"/>
  <c r="R139" i="24"/>
  <c r="R138" i="24"/>
  <c r="R137" i="24"/>
  <c r="R136" i="24"/>
  <c r="R135" i="24"/>
  <c r="R134" i="24"/>
  <c r="R131" i="24"/>
  <c r="R130" i="24"/>
  <c r="R129" i="24"/>
  <c r="R128" i="24"/>
  <c r="R127" i="24"/>
  <c r="R126" i="24"/>
  <c r="R125" i="24"/>
  <c r="R124" i="24"/>
  <c r="R123" i="24"/>
  <c r="R122" i="24"/>
  <c r="R121" i="24"/>
  <c r="R120" i="24"/>
  <c r="R119" i="24"/>
  <c r="R118" i="24"/>
  <c r="R117" i="24"/>
  <c r="R116" i="24"/>
  <c r="R115" i="24"/>
  <c r="R114" i="24"/>
  <c r="R113" i="24"/>
  <c r="R112" i="24"/>
  <c r="R109" i="24"/>
  <c r="R108" i="24"/>
  <c r="R107" i="24"/>
  <c r="R106" i="24"/>
  <c r="R104" i="24"/>
  <c r="R103" i="24"/>
  <c r="R102" i="24"/>
  <c r="R101" i="24"/>
  <c r="R100" i="24"/>
  <c r="R99" i="24"/>
  <c r="R98" i="24"/>
  <c r="R97" i="24"/>
  <c r="R96" i="24"/>
  <c r="R95" i="24"/>
  <c r="R94" i="24"/>
  <c r="R93" i="24"/>
  <c r="R92" i="24"/>
  <c r="R91" i="24"/>
  <c r="R90" i="24"/>
  <c r="R89" i="24"/>
  <c r="R88" i="24"/>
  <c r="R87" i="24"/>
  <c r="R86" i="24"/>
  <c r="R83" i="24"/>
  <c r="R82" i="24"/>
  <c r="R81" i="24"/>
  <c r="R80" i="24"/>
  <c r="R79" i="24"/>
  <c r="R78" i="24"/>
  <c r="R77" i="24"/>
  <c r="R76" i="24"/>
  <c r="R75" i="24"/>
  <c r="R74" i="24"/>
  <c r="R71" i="24"/>
  <c r="R70" i="24"/>
  <c r="R69" i="24"/>
  <c r="R68" i="24"/>
  <c r="R67" i="24"/>
  <c r="R64" i="24"/>
  <c r="R63" i="24"/>
  <c r="R62" i="24"/>
  <c r="R61" i="24"/>
  <c r="R60" i="24"/>
  <c r="R59" i="24"/>
  <c r="R58" i="24"/>
  <c r="R57" i="24"/>
  <c r="R56" i="24"/>
  <c r="R55" i="24"/>
  <c r="R54" i="24"/>
  <c r="R51" i="24"/>
  <c r="R50" i="24"/>
  <c r="R49" i="24"/>
  <c r="R48" i="24"/>
  <c r="R47" i="24"/>
  <c r="R46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4" i="24"/>
  <c r="R23" i="24"/>
  <c r="R22" i="24"/>
  <c r="R21" i="24"/>
  <c r="R20" i="24"/>
  <c r="R17" i="24"/>
  <c r="R16" i="24"/>
  <c r="R15" i="24"/>
  <c r="R14" i="24"/>
  <c r="R13" i="24"/>
  <c r="R12" i="24"/>
  <c r="R11" i="24"/>
  <c r="R10" i="24"/>
  <c r="R9" i="24"/>
  <c r="R8" i="24"/>
  <c r="R7" i="24"/>
  <c r="O240" i="24"/>
  <c r="R240" i="24" s="1"/>
  <c r="O204" i="24"/>
  <c r="R204" i="24" s="1"/>
  <c r="O182" i="24"/>
  <c r="R182" i="24" s="1"/>
  <c r="O181" i="24"/>
  <c r="R181" i="24" s="1"/>
  <c r="O45" i="24"/>
  <c r="R45" i="24" s="1"/>
  <c r="O105" i="24"/>
  <c r="R105" i="24" s="1"/>
  <c r="N259" i="24"/>
  <c r="N256" i="24"/>
  <c r="N255" i="24"/>
  <c r="N254" i="24"/>
  <c r="N253" i="24"/>
  <c r="N252" i="24"/>
  <c r="N251" i="24"/>
  <c r="N250" i="24"/>
  <c r="N249" i="24"/>
  <c r="N248" i="24"/>
  <c r="N247" i="24"/>
  <c r="N246" i="24"/>
  <c r="N245" i="24"/>
  <c r="N244" i="24"/>
  <c r="N243" i="24"/>
  <c r="N242" i="24"/>
  <c r="N241" i="24"/>
  <c r="N240" i="24"/>
  <c r="N239" i="24"/>
  <c r="N238" i="24"/>
  <c r="N237" i="24"/>
  <c r="N236" i="24"/>
  <c r="N235" i="24"/>
  <c r="N234" i="24"/>
  <c r="N233" i="24"/>
  <c r="N232" i="24"/>
  <c r="N231" i="24"/>
  <c r="N230" i="24"/>
  <c r="N229" i="24"/>
  <c r="N228" i="24"/>
  <c r="N227" i="24"/>
  <c r="N226" i="24"/>
  <c r="N225" i="24"/>
  <c r="N224" i="24"/>
  <c r="N223" i="24"/>
  <c r="N222" i="24"/>
  <c r="N219" i="24"/>
  <c r="N218" i="24"/>
  <c r="N217" i="24"/>
  <c r="N216" i="24"/>
  <c r="N215" i="24"/>
  <c r="N214" i="24"/>
  <c r="N213" i="24"/>
  <c r="N212" i="24"/>
  <c r="N211" i="24"/>
  <c r="N210" i="24"/>
  <c r="N209" i="24"/>
  <c r="N208" i="24"/>
  <c r="N207" i="24"/>
  <c r="N206" i="24"/>
  <c r="N205" i="24"/>
  <c r="N204" i="24"/>
  <c r="N203" i="24"/>
  <c r="N202" i="24"/>
  <c r="N201" i="24"/>
  <c r="N200" i="24"/>
  <c r="N199" i="24"/>
  <c r="N198" i="24"/>
  <c r="N197" i="24"/>
  <c r="N196" i="24"/>
  <c r="N195" i="24"/>
  <c r="N192" i="24"/>
  <c r="N191" i="24"/>
  <c r="N190" i="24"/>
  <c r="N189" i="24"/>
  <c r="N188" i="24"/>
  <c r="N187" i="24"/>
  <c r="N186" i="24"/>
  <c r="N185" i="24"/>
  <c r="N184" i="24"/>
  <c r="N183" i="24"/>
  <c r="N182" i="24"/>
  <c r="N181" i="24"/>
  <c r="N180" i="24"/>
  <c r="N179" i="24"/>
  <c r="N178" i="24"/>
  <c r="N177" i="24"/>
  <c r="N176" i="24"/>
  <c r="N175" i="24"/>
  <c r="N174" i="24"/>
  <c r="N173" i="24"/>
  <c r="N172" i="24"/>
  <c r="N171" i="24"/>
  <c r="N170" i="24"/>
  <c r="N169" i="24"/>
  <c r="N168" i="24"/>
  <c r="N167" i="24"/>
  <c r="N166" i="24"/>
  <c r="N165" i="24"/>
  <c r="N164" i="24"/>
  <c r="N163" i="24"/>
  <c r="N162" i="24"/>
  <c r="N161" i="24"/>
  <c r="N160" i="24"/>
  <c r="N159" i="24"/>
  <c r="N158" i="24"/>
  <c r="N157" i="24"/>
  <c r="N156" i="24"/>
  <c r="N155" i="24"/>
  <c r="N154" i="24"/>
  <c r="N153" i="24"/>
  <c r="N152" i="24"/>
  <c r="N151" i="24"/>
  <c r="N150" i="24"/>
  <c r="N149" i="24"/>
  <c r="N148" i="24"/>
  <c r="N147" i="24"/>
  <c r="N146" i="24"/>
  <c r="N143" i="24"/>
  <c r="N142" i="24"/>
  <c r="N139" i="24"/>
  <c r="N138" i="24"/>
  <c r="N137" i="24"/>
  <c r="N136" i="24"/>
  <c r="N135" i="24"/>
  <c r="N134" i="24"/>
  <c r="N131" i="24"/>
  <c r="N130" i="24"/>
  <c r="N129" i="24"/>
  <c r="N128" i="24"/>
  <c r="N127" i="24"/>
  <c r="N126" i="24"/>
  <c r="N125" i="24"/>
  <c r="N124" i="24"/>
  <c r="N123" i="24"/>
  <c r="N122" i="24"/>
  <c r="N121" i="24"/>
  <c r="N120" i="24"/>
  <c r="N119" i="24"/>
  <c r="N118" i="24"/>
  <c r="N117" i="24"/>
  <c r="N116" i="24"/>
  <c r="N115" i="24"/>
  <c r="N114" i="24"/>
  <c r="N113" i="24"/>
  <c r="N112" i="24"/>
  <c r="N109" i="24"/>
  <c r="N108" i="24"/>
  <c r="N107" i="24"/>
  <c r="N106" i="24"/>
  <c r="N105" i="24"/>
  <c r="N104" i="24"/>
  <c r="N103" i="24"/>
  <c r="N102" i="24"/>
  <c r="N101" i="24"/>
  <c r="N100" i="24"/>
  <c r="N99" i="24"/>
  <c r="N98" i="24"/>
  <c r="N97" i="24"/>
  <c r="N96" i="24"/>
  <c r="N95" i="24"/>
  <c r="N94" i="24"/>
  <c r="N93" i="24"/>
  <c r="N92" i="24"/>
  <c r="N91" i="24"/>
  <c r="N90" i="24"/>
  <c r="N89" i="24"/>
  <c r="N88" i="24"/>
  <c r="N87" i="24"/>
  <c r="N86" i="24"/>
  <c r="N83" i="24"/>
  <c r="N82" i="24"/>
  <c r="N81" i="24"/>
  <c r="N80" i="24"/>
  <c r="N79" i="24"/>
  <c r="N78" i="24"/>
  <c r="N77" i="24"/>
  <c r="N76" i="24"/>
  <c r="N75" i="24"/>
  <c r="N74" i="24"/>
  <c r="N71" i="24"/>
  <c r="N70" i="24"/>
  <c r="N69" i="24"/>
  <c r="N68" i="24"/>
  <c r="N67" i="24"/>
  <c r="N64" i="24"/>
  <c r="N63" i="24"/>
  <c r="N62" i="24"/>
  <c r="N61" i="24"/>
  <c r="N60" i="24"/>
  <c r="N59" i="24"/>
  <c r="N58" i="24"/>
  <c r="N57" i="24"/>
  <c r="N56" i="24"/>
  <c r="N55" i="24"/>
  <c r="N54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4" i="24"/>
  <c r="N23" i="24"/>
  <c r="N22" i="24"/>
  <c r="N21" i="24"/>
  <c r="N20" i="24"/>
  <c r="N17" i="24"/>
  <c r="N16" i="24"/>
  <c r="N15" i="24"/>
  <c r="N14" i="24"/>
  <c r="N13" i="24"/>
  <c r="N12" i="24"/>
  <c r="N10" i="24"/>
  <c r="N9" i="24"/>
  <c r="N8" i="24"/>
  <c r="N7" i="24"/>
  <c r="K11" i="24"/>
  <c r="N11" i="24" s="1"/>
  <c r="R256" i="23" l="1"/>
  <c r="R253" i="23"/>
  <c r="R252" i="23"/>
  <c r="R251" i="23"/>
  <c r="R250" i="23"/>
  <c r="R249" i="23"/>
  <c r="R248" i="23"/>
  <c r="R247" i="23"/>
  <c r="R246" i="23"/>
  <c r="R245" i="23"/>
  <c r="R244" i="23"/>
  <c r="R243" i="23"/>
  <c r="R242" i="23"/>
  <c r="R241" i="23"/>
  <c r="R240" i="23"/>
  <c r="R239" i="23"/>
  <c r="R238" i="23"/>
  <c r="R237" i="23"/>
  <c r="R236" i="23"/>
  <c r="R235" i="23"/>
  <c r="R234" i="23"/>
  <c r="R233" i="23"/>
  <c r="R232" i="23"/>
  <c r="R231" i="23"/>
  <c r="R230" i="23"/>
  <c r="R229" i="23"/>
  <c r="R228" i="23"/>
  <c r="R227" i="23"/>
  <c r="R226" i="23"/>
  <c r="R225" i="23"/>
  <c r="R224" i="23"/>
  <c r="R223" i="23"/>
  <c r="R222" i="23"/>
  <c r="R221" i="23"/>
  <c r="R220" i="23"/>
  <c r="R219" i="23"/>
  <c r="R218" i="23"/>
  <c r="R214" i="23"/>
  <c r="R213" i="23"/>
  <c r="R212" i="23"/>
  <c r="R210" i="23"/>
  <c r="R209" i="23"/>
  <c r="R208" i="23"/>
  <c r="R207" i="23"/>
  <c r="R206" i="23"/>
  <c r="R205" i="23"/>
  <c r="R204" i="23"/>
  <c r="R203" i="23"/>
  <c r="R202" i="23"/>
  <c r="R201" i="23"/>
  <c r="R199" i="23"/>
  <c r="R197" i="23"/>
  <c r="R196" i="23"/>
  <c r="R195" i="23"/>
  <c r="R194" i="23"/>
  <c r="R193" i="23"/>
  <c r="R192" i="23"/>
  <c r="R191" i="23"/>
  <c r="R190" i="23"/>
  <c r="R189" i="23"/>
  <c r="R186" i="23"/>
  <c r="R185" i="23"/>
  <c r="R184" i="23"/>
  <c r="R183" i="23"/>
  <c r="R182" i="23"/>
  <c r="R181" i="23"/>
  <c r="R180" i="23"/>
  <c r="R179" i="23"/>
  <c r="R178" i="23"/>
  <c r="R177" i="23"/>
  <c r="R176" i="23"/>
  <c r="R175" i="23"/>
  <c r="R174" i="23"/>
  <c r="R173" i="23"/>
  <c r="R172" i="23"/>
  <c r="R171" i="23"/>
  <c r="R170" i="23"/>
  <c r="R169" i="23"/>
  <c r="R168" i="23"/>
  <c r="R167" i="23"/>
  <c r="R166" i="23"/>
  <c r="R165" i="23"/>
  <c r="R164" i="23"/>
  <c r="R163" i="23"/>
  <c r="R162" i="23"/>
  <c r="R161" i="23"/>
  <c r="R160" i="23"/>
  <c r="R159" i="23"/>
  <c r="R158" i="23"/>
  <c r="R157" i="23"/>
  <c r="R155" i="23"/>
  <c r="R154" i="23"/>
  <c r="R153" i="23"/>
  <c r="R152" i="23"/>
  <c r="R151" i="23"/>
  <c r="R150" i="23"/>
  <c r="R149" i="23"/>
  <c r="R148" i="23"/>
  <c r="R147" i="23"/>
  <c r="R146" i="23"/>
  <c r="R145" i="23"/>
  <c r="R144" i="23"/>
  <c r="R143" i="23"/>
  <c r="R142" i="23"/>
  <c r="R141" i="23"/>
  <c r="R138" i="23"/>
  <c r="R137" i="23"/>
  <c r="R134" i="23"/>
  <c r="R133" i="23"/>
  <c r="R132" i="23"/>
  <c r="R131" i="23"/>
  <c r="R130" i="23"/>
  <c r="R129" i="23"/>
  <c r="R126" i="23"/>
  <c r="R125" i="23"/>
  <c r="R124" i="23"/>
  <c r="R123" i="23"/>
  <c r="R122" i="23"/>
  <c r="R121" i="23"/>
  <c r="R120" i="23"/>
  <c r="R119" i="23"/>
  <c r="R118" i="23"/>
  <c r="R117" i="23"/>
  <c r="R116" i="23"/>
  <c r="R115" i="23"/>
  <c r="R114" i="23"/>
  <c r="R113" i="23"/>
  <c r="R112" i="23"/>
  <c r="R111" i="23"/>
  <c r="R110" i="23"/>
  <c r="R109" i="23"/>
  <c r="R108" i="23"/>
  <c r="R105" i="23"/>
  <c r="R104" i="23"/>
  <c r="R103" i="23"/>
  <c r="R102" i="23"/>
  <c r="R101" i="23"/>
  <c r="R100" i="23"/>
  <c r="R99" i="23"/>
  <c r="R98" i="23"/>
  <c r="R97" i="23"/>
  <c r="R96" i="23"/>
  <c r="R95" i="23"/>
  <c r="R94" i="23"/>
  <c r="R93" i="23"/>
  <c r="R92" i="23"/>
  <c r="R91" i="23"/>
  <c r="R90" i="23"/>
  <c r="R89" i="23"/>
  <c r="R88" i="23"/>
  <c r="R87" i="23"/>
  <c r="R86" i="23"/>
  <c r="R85" i="23"/>
  <c r="R84" i="23"/>
  <c r="R83" i="23"/>
  <c r="R80" i="23"/>
  <c r="R79" i="23"/>
  <c r="R78" i="23"/>
  <c r="R77" i="23"/>
  <c r="R76" i="23"/>
  <c r="R75" i="23"/>
  <c r="R74" i="23"/>
  <c r="R73" i="23"/>
  <c r="R72" i="23"/>
  <c r="R71" i="23"/>
  <c r="R68" i="23"/>
  <c r="R67" i="23"/>
  <c r="R66" i="23"/>
  <c r="R65" i="23"/>
  <c r="R64" i="23"/>
  <c r="R61" i="23"/>
  <c r="R60" i="23"/>
  <c r="R59" i="23"/>
  <c r="R58" i="23"/>
  <c r="R57" i="23"/>
  <c r="R56" i="23"/>
  <c r="R55" i="23"/>
  <c r="R54" i="23"/>
  <c r="R53" i="23"/>
  <c r="R52" i="23"/>
  <c r="R51" i="23"/>
  <c r="R48" i="23"/>
  <c r="R47" i="23"/>
  <c r="R46" i="23"/>
  <c r="R45" i="23"/>
  <c r="R44" i="23"/>
  <c r="R43" i="23"/>
  <c r="R41" i="23"/>
  <c r="R40" i="23"/>
  <c r="R39" i="23"/>
  <c r="R38" i="23"/>
  <c r="R37" i="23"/>
  <c r="R36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21" i="23"/>
  <c r="R20" i="23"/>
  <c r="R19" i="23"/>
  <c r="R18" i="23"/>
  <c r="R15" i="23"/>
  <c r="R14" i="23"/>
  <c r="R13" i="23"/>
  <c r="R12" i="23"/>
  <c r="R11" i="23"/>
  <c r="R10" i="23"/>
  <c r="R9" i="23"/>
  <c r="R8" i="23"/>
  <c r="R7" i="23"/>
  <c r="O217" i="23"/>
  <c r="R217" i="23" s="1"/>
  <c r="O211" i="23"/>
  <c r="R211" i="23" s="1"/>
  <c r="O200" i="23"/>
  <c r="R200" i="23" s="1"/>
  <c r="O198" i="23"/>
  <c r="R198" i="23" s="1"/>
  <c r="O156" i="23"/>
  <c r="R156" i="23" s="1"/>
  <c r="O42" i="23"/>
  <c r="R42" i="23" s="1"/>
  <c r="N256" i="23"/>
  <c r="N253" i="23"/>
  <c r="N252" i="23"/>
  <c r="N251" i="23"/>
  <c r="N250" i="23"/>
  <c r="N249" i="23"/>
  <c r="N248" i="23"/>
  <c r="N247" i="23"/>
  <c r="N246" i="23"/>
  <c r="N245" i="23"/>
  <c r="N244" i="23"/>
  <c r="N243" i="23"/>
  <c r="N242" i="23"/>
  <c r="N241" i="23"/>
  <c r="N240" i="23"/>
  <c r="N239" i="23"/>
  <c r="N238" i="23"/>
  <c r="N237" i="23"/>
  <c r="N236" i="23"/>
  <c r="N235" i="23"/>
  <c r="N234" i="23"/>
  <c r="N233" i="23"/>
  <c r="N232" i="23"/>
  <c r="N231" i="23"/>
  <c r="N230" i="23"/>
  <c r="N229" i="23"/>
  <c r="N228" i="23"/>
  <c r="N227" i="23"/>
  <c r="N226" i="23"/>
  <c r="N225" i="23"/>
  <c r="N224" i="23"/>
  <c r="N223" i="23"/>
  <c r="N222" i="23"/>
  <c r="N221" i="23"/>
  <c r="N220" i="23"/>
  <c r="N219" i="23"/>
  <c r="N218" i="23"/>
  <c r="N217" i="23"/>
  <c r="N214" i="23"/>
  <c r="N213" i="23"/>
  <c r="N212" i="23"/>
  <c r="N211" i="23"/>
  <c r="N210" i="23"/>
  <c r="N209" i="23"/>
  <c r="N208" i="23"/>
  <c r="N207" i="23"/>
  <c r="N206" i="23"/>
  <c r="N205" i="23"/>
  <c r="N204" i="23"/>
  <c r="N203" i="23"/>
  <c r="N202" i="23"/>
  <c r="N201" i="23"/>
  <c r="N200" i="23"/>
  <c r="N199" i="23"/>
  <c r="N198" i="23"/>
  <c r="N197" i="23"/>
  <c r="N196" i="23"/>
  <c r="N195" i="23"/>
  <c r="N194" i="23"/>
  <c r="N193" i="23"/>
  <c r="N192" i="23"/>
  <c r="N191" i="23"/>
  <c r="N190" i="23"/>
  <c r="N189" i="23"/>
  <c r="N186" i="23"/>
  <c r="N185" i="23"/>
  <c r="N184" i="23"/>
  <c r="N183" i="23"/>
  <c r="N182" i="23"/>
  <c r="N181" i="23"/>
  <c r="N180" i="23"/>
  <c r="N179" i="23"/>
  <c r="N178" i="23"/>
  <c r="N177" i="23"/>
  <c r="N176" i="23"/>
  <c r="N175" i="23"/>
  <c r="N174" i="23"/>
  <c r="N173" i="23"/>
  <c r="N172" i="23"/>
  <c r="N171" i="23"/>
  <c r="N170" i="23"/>
  <c r="N169" i="23"/>
  <c r="N168" i="23"/>
  <c r="N167" i="23"/>
  <c r="N166" i="23"/>
  <c r="N165" i="23"/>
  <c r="N164" i="23"/>
  <c r="N163" i="23"/>
  <c r="N162" i="23"/>
  <c r="N161" i="23"/>
  <c r="N160" i="23"/>
  <c r="N159" i="23"/>
  <c r="N158" i="23"/>
  <c r="N157" i="23"/>
  <c r="N156" i="23"/>
  <c r="N155" i="23"/>
  <c r="N154" i="23"/>
  <c r="N153" i="23"/>
  <c r="N152" i="23"/>
  <c r="N151" i="23"/>
  <c r="N150" i="23"/>
  <c r="N149" i="23"/>
  <c r="N148" i="23"/>
  <c r="N147" i="23"/>
  <c r="N146" i="23"/>
  <c r="N145" i="23"/>
  <c r="N144" i="23"/>
  <c r="N143" i="23"/>
  <c r="N142" i="23"/>
  <c r="N141" i="23"/>
  <c r="N138" i="23"/>
  <c r="N137" i="23"/>
  <c r="N134" i="23"/>
  <c r="N133" i="23"/>
  <c r="N132" i="23"/>
  <c r="N131" i="23"/>
  <c r="N130" i="23"/>
  <c r="N129" i="23"/>
  <c r="N126" i="23"/>
  <c r="N125" i="23"/>
  <c r="N124" i="23"/>
  <c r="N123" i="23"/>
  <c r="N122" i="23"/>
  <c r="N121" i="23"/>
  <c r="N120" i="23"/>
  <c r="N119" i="23"/>
  <c r="N118" i="23"/>
  <c r="N117" i="23"/>
  <c r="N116" i="23"/>
  <c r="N115" i="23"/>
  <c r="N114" i="23"/>
  <c r="N113" i="23"/>
  <c r="N112" i="23"/>
  <c r="N111" i="23"/>
  <c r="N110" i="23"/>
  <c r="N109" i="23"/>
  <c r="N108" i="23"/>
  <c r="N105" i="23"/>
  <c r="N104" i="23"/>
  <c r="N103" i="23"/>
  <c r="N102" i="23"/>
  <c r="N101" i="23"/>
  <c r="N100" i="23"/>
  <c r="N99" i="23"/>
  <c r="N98" i="23"/>
  <c r="N97" i="23"/>
  <c r="N96" i="23"/>
  <c r="N95" i="23"/>
  <c r="N94" i="23"/>
  <c r="N93" i="23"/>
  <c r="N92" i="23"/>
  <c r="N91" i="23"/>
  <c r="N90" i="23"/>
  <c r="N89" i="23"/>
  <c r="N88" i="23"/>
  <c r="N87" i="23"/>
  <c r="N86" i="23"/>
  <c r="N85" i="23"/>
  <c r="N84" i="23"/>
  <c r="N83" i="23"/>
  <c r="N80" i="23"/>
  <c r="N79" i="23"/>
  <c r="N78" i="23"/>
  <c r="N77" i="23"/>
  <c r="N76" i="23"/>
  <c r="N75" i="23"/>
  <c r="N74" i="23"/>
  <c r="N73" i="23"/>
  <c r="N72" i="23"/>
  <c r="N71" i="23"/>
  <c r="N68" i="23"/>
  <c r="N67" i="23"/>
  <c r="N66" i="23"/>
  <c r="N65" i="23"/>
  <c r="N64" i="23"/>
  <c r="N61" i="23"/>
  <c r="N60" i="23"/>
  <c r="N59" i="23"/>
  <c r="N58" i="23"/>
  <c r="N57" i="23"/>
  <c r="N56" i="23"/>
  <c r="N55" i="23"/>
  <c r="N54" i="23"/>
  <c r="N53" i="23"/>
  <c r="N52" i="23"/>
  <c r="N51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1" i="23"/>
  <c r="N20" i="23"/>
  <c r="N19" i="23"/>
  <c r="N18" i="23"/>
  <c r="N15" i="23"/>
  <c r="N14" i="23"/>
  <c r="N13" i="23"/>
  <c r="N12" i="23"/>
  <c r="N11" i="23"/>
  <c r="N10" i="23"/>
  <c r="N9" i="23"/>
  <c r="N8" i="23"/>
  <c r="N7" i="23"/>
  <c r="K7" i="22"/>
  <c r="K8" i="22"/>
  <c r="K9" i="22"/>
  <c r="K10" i="22"/>
  <c r="K11" i="22"/>
  <c r="K12" i="22"/>
  <c r="K13" i="22"/>
  <c r="K14" i="22"/>
  <c r="K15" i="22"/>
  <c r="K18" i="22"/>
  <c r="K19" i="22"/>
  <c r="K20" i="22"/>
  <c r="K21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51" i="22"/>
  <c r="K52" i="22"/>
  <c r="K53" i="22"/>
  <c r="K54" i="22"/>
  <c r="K55" i="22"/>
  <c r="K56" i="22"/>
  <c r="K57" i="22"/>
  <c r="K58" i="22"/>
  <c r="K59" i="22"/>
  <c r="K60" i="22"/>
  <c r="K63" i="22"/>
  <c r="K64" i="22"/>
  <c r="K65" i="22"/>
  <c r="K66" i="22"/>
  <c r="K67" i="22"/>
  <c r="K70" i="22"/>
  <c r="K71" i="22"/>
  <c r="K72" i="22"/>
  <c r="K73" i="22"/>
  <c r="K74" i="22"/>
  <c r="K75" i="22"/>
  <c r="K76" i="22"/>
  <c r="K77" i="22"/>
  <c r="K78" i="22"/>
  <c r="K79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7" i="22"/>
  <c r="K108" i="22"/>
  <c r="K109" i="22"/>
  <c r="K110" i="22"/>
  <c r="K112" i="22"/>
  <c r="K113" i="22"/>
  <c r="K114" i="22"/>
  <c r="K115" i="22"/>
  <c r="K116" i="22"/>
  <c r="K117" i="22"/>
  <c r="K118" i="22"/>
  <c r="K119" i="22"/>
  <c r="K120" i="22"/>
  <c r="K121" i="22"/>
  <c r="K122" i="22"/>
  <c r="K125" i="22"/>
  <c r="K126" i="22"/>
  <c r="K127" i="22"/>
  <c r="K128" i="22"/>
  <c r="K129" i="22"/>
  <c r="K130" i="22"/>
  <c r="K133" i="22"/>
  <c r="K134" i="22"/>
  <c r="K137" i="22"/>
  <c r="K138" i="22"/>
  <c r="K139" i="22"/>
  <c r="K140" i="22"/>
  <c r="K141" i="22"/>
  <c r="K142" i="22"/>
  <c r="K143" i="22"/>
  <c r="K144" i="22"/>
  <c r="K145" i="22"/>
  <c r="K146" i="22"/>
  <c r="K147" i="22"/>
  <c r="K148" i="22"/>
  <c r="K149" i="22"/>
  <c r="K150" i="22"/>
  <c r="K151" i="22"/>
  <c r="K152" i="22"/>
  <c r="K153" i="22"/>
  <c r="K154" i="22"/>
  <c r="K155" i="22"/>
  <c r="K156" i="22"/>
  <c r="K157" i="22"/>
  <c r="K158" i="22"/>
  <c r="K159" i="22"/>
  <c r="K160" i="22"/>
  <c r="K161" i="22"/>
  <c r="K162" i="22"/>
  <c r="K163" i="22"/>
  <c r="K164" i="22"/>
  <c r="K165" i="22"/>
  <c r="K166" i="22"/>
  <c r="K167" i="22"/>
  <c r="K168" i="22"/>
  <c r="K169" i="22"/>
  <c r="K170" i="22"/>
  <c r="K171" i="22"/>
  <c r="K172" i="22"/>
  <c r="K173" i="22"/>
  <c r="K174" i="22"/>
  <c r="K175" i="22"/>
  <c r="K176" i="22"/>
  <c r="K177" i="22"/>
  <c r="K178" i="22"/>
  <c r="K179" i="22"/>
  <c r="K180" i="22"/>
  <c r="K181" i="22"/>
  <c r="K184" i="22"/>
  <c r="K185" i="22"/>
  <c r="K186" i="22"/>
  <c r="K187" i="22"/>
  <c r="K188" i="22"/>
  <c r="K189" i="22"/>
  <c r="K190" i="22"/>
  <c r="K191" i="22"/>
  <c r="K192" i="22"/>
  <c r="K193" i="22"/>
  <c r="K194" i="22"/>
  <c r="K195" i="22"/>
  <c r="K196" i="22"/>
  <c r="K197" i="22"/>
  <c r="K198" i="22"/>
  <c r="K199" i="22"/>
  <c r="K200" i="22"/>
  <c r="K201" i="22"/>
  <c r="K202" i="22"/>
  <c r="K203" i="22"/>
  <c r="K204" i="22"/>
  <c r="K205" i="22"/>
  <c r="K206" i="22"/>
  <c r="K207" i="22"/>
  <c r="K208" i="22"/>
  <c r="K209" i="22"/>
  <c r="K212" i="22"/>
  <c r="K213" i="22"/>
  <c r="K214" i="22"/>
  <c r="K215" i="22"/>
  <c r="K216" i="22"/>
  <c r="K217" i="22"/>
  <c r="K218" i="22"/>
  <c r="K219" i="22"/>
  <c r="K220" i="22"/>
  <c r="K221" i="22"/>
  <c r="K222" i="22"/>
  <c r="K223" i="22"/>
  <c r="K224" i="22"/>
  <c r="K225" i="22"/>
  <c r="K226" i="22"/>
  <c r="K227" i="22"/>
  <c r="K228" i="22"/>
  <c r="K229" i="22"/>
  <c r="K230" i="22"/>
  <c r="K231" i="22"/>
  <c r="K232" i="22"/>
  <c r="K233" i="22"/>
  <c r="K234" i="22"/>
  <c r="K235" i="22"/>
  <c r="K236" i="22"/>
  <c r="K237" i="22"/>
  <c r="K238" i="22"/>
  <c r="K239" i="22"/>
  <c r="K240" i="22"/>
  <c r="K241" i="22"/>
  <c r="K242" i="22"/>
  <c r="K243" i="22"/>
  <c r="K244" i="22"/>
  <c r="K245" i="22"/>
  <c r="K248" i="22"/>
  <c r="O248" i="22"/>
  <c r="O243" i="22"/>
  <c r="O241" i="22"/>
  <c r="O240" i="22"/>
  <c r="O239" i="22"/>
  <c r="O238" i="22"/>
  <c r="O237" i="22"/>
  <c r="O236" i="22"/>
  <c r="O235" i="22"/>
  <c r="O234" i="22"/>
  <c r="O233" i="22"/>
  <c r="O232" i="22"/>
  <c r="O231" i="22"/>
  <c r="O230" i="22"/>
  <c r="O229" i="22"/>
  <c r="O228" i="22"/>
  <c r="O227" i="22"/>
  <c r="O226" i="22"/>
  <c r="O225" i="22"/>
  <c r="O224" i="22"/>
  <c r="O223" i="22"/>
  <c r="O222" i="22"/>
  <c r="O221" i="22"/>
  <c r="O220" i="22"/>
  <c r="O219" i="22"/>
  <c r="O218" i="22"/>
  <c r="O217" i="22"/>
  <c r="O216" i="22"/>
  <c r="O215" i="22"/>
  <c r="O214" i="22"/>
  <c r="O213" i="22"/>
  <c r="O209" i="22"/>
  <c r="O208" i="22"/>
  <c r="O207" i="22"/>
  <c r="O206" i="22"/>
  <c r="O205" i="22"/>
  <c r="O204" i="22"/>
  <c r="O203" i="22"/>
  <c r="O202" i="22"/>
  <c r="O201" i="22"/>
  <c r="O200" i="22"/>
  <c r="O199" i="22"/>
  <c r="O198" i="22"/>
  <c r="O197" i="22"/>
  <c r="O196" i="22"/>
  <c r="O195" i="22"/>
  <c r="O194" i="22"/>
  <c r="O193" i="22"/>
  <c r="O192" i="22"/>
  <c r="O191" i="22"/>
  <c r="O190" i="22"/>
  <c r="O189" i="22"/>
  <c r="O188" i="22"/>
  <c r="O187" i="22"/>
  <c r="O186" i="22"/>
  <c r="O185" i="22"/>
  <c r="O184" i="22"/>
  <c r="O181" i="22"/>
  <c r="O180" i="22"/>
  <c r="O179" i="22"/>
  <c r="O178" i="22"/>
  <c r="O177" i="22"/>
  <c r="O176" i="22"/>
  <c r="O175" i="22"/>
  <c r="O174" i="22"/>
  <c r="O173" i="22"/>
  <c r="O172" i="22"/>
  <c r="O171" i="22"/>
  <c r="O170" i="22"/>
  <c r="O169" i="22"/>
  <c r="O168" i="22"/>
  <c r="O167" i="22"/>
  <c r="O166" i="22"/>
  <c r="O165" i="22"/>
  <c r="O164" i="22"/>
  <c r="O163" i="22"/>
  <c r="O162" i="22"/>
  <c r="O161" i="22"/>
  <c r="O160" i="22"/>
  <c r="O159" i="22"/>
  <c r="O158" i="22"/>
  <c r="O157" i="22"/>
  <c r="O156" i="22"/>
  <c r="O155" i="22"/>
  <c r="O154" i="22"/>
  <c r="O153" i="22"/>
  <c r="O151" i="22"/>
  <c r="O150" i="22"/>
  <c r="O149" i="22"/>
  <c r="O148" i="22"/>
  <c r="O147" i="22"/>
  <c r="O146" i="22"/>
  <c r="O145" i="22"/>
  <c r="O144" i="22"/>
  <c r="O143" i="22"/>
  <c r="O142" i="22"/>
  <c r="O141" i="22"/>
  <c r="O140" i="22"/>
  <c r="O139" i="22"/>
  <c r="O138" i="22"/>
  <c r="O137" i="22"/>
  <c r="O134" i="22"/>
  <c r="O133" i="22"/>
  <c r="O130" i="22"/>
  <c r="O129" i="22"/>
  <c r="O128" i="22"/>
  <c r="O127" i="22"/>
  <c r="O126" i="22"/>
  <c r="O125" i="22"/>
  <c r="O122" i="22"/>
  <c r="O121" i="22"/>
  <c r="O120" i="22"/>
  <c r="O119" i="22"/>
  <c r="O118" i="22"/>
  <c r="O116" i="22"/>
  <c r="O115" i="22"/>
  <c r="O114" i="22"/>
  <c r="O113" i="22"/>
  <c r="O112" i="22"/>
  <c r="O111" i="22"/>
  <c r="O110" i="22"/>
  <c r="O109" i="22"/>
  <c r="O108" i="22"/>
  <c r="O107" i="22"/>
  <c r="O104" i="22"/>
  <c r="O103" i="22"/>
  <c r="O102" i="22"/>
  <c r="O101" i="22"/>
  <c r="O100" i="22"/>
  <c r="O99" i="22"/>
  <c r="O98" i="22"/>
  <c r="O97" i="22"/>
  <c r="O96" i="22"/>
  <c r="O95" i="22"/>
  <c r="O94" i="22"/>
  <c r="O93" i="22"/>
  <c r="O92" i="22"/>
  <c r="O91" i="22"/>
  <c r="O90" i="22"/>
  <c r="O89" i="22"/>
  <c r="O88" i="22"/>
  <c r="O87" i="22"/>
  <c r="O86" i="22"/>
  <c r="O85" i="22"/>
  <c r="O84" i="22"/>
  <c r="O83" i="22"/>
  <c r="O82" i="22"/>
  <c r="O79" i="22"/>
  <c r="O78" i="22"/>
  <c r="O77" i="22"/>
  <c r="O76" i="22"/>
  <c r="O75" i="22"/>
  <c r="O74" i="22"/>
  <c r="O73" i="22"/>
  <c r="O72" i="22"/>
  <c r="O71" i="22"/>
  <c r="O70" i="22"/>
  <c r="O67" i="22"/>
  <c r="O66" i="22"/>
  <c r="O65" i="22"/>
  <c r="O64" i="22"/>
  <c r="O63" i="22"/>
  <c r="O60" i="22"/>
  <c r="O59" i="22"/>
  <c r="O58" i="22"/>
  <c r="O57" i="22"/>
  <c r="O56" i="22"/>
  <c r="O55" i="22"/>
  <c r="O54" i="22"/>
  <c r="O53" i="22"/>
  <c r="O52" i="22"/>
  <c r="O51" i="22"/>
  <c r="O48" i="22"/>
  <c r="O47" i="22"/>
  <c r="O46" i="22"/>
  <c r="O45" i="22"/>
  <c r="O44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1" i="22"/>
  <c r="O20" i="22"/>
  <c r="O19" i="22"/>
  <c r="O18" i="22"/>
  <c r="O15" i="22"/>
  <c r="O14" i="22"/>
  <c r="O13" i="22"/>
  <c r="O12" i="22"/>
  <c r="O11" i="22"/>
  <c r="O10" i="22"/>
  <c r="O9" i="22"/>
  <c r="O8" i="22"/>
  <c r="O7" i="22"/>
  <c r="L245" i="22"/>
  <c r="O245" i="22" s="1"/>
  <c r="L242" i="22"/>
  <c r="O242" i="22" s="1"/>
  <c r="L212" i="22"/>
  <c r="O212" i="22" s="1"/>
  <c r="L152" i="22"/>
  <c r="O152" i="22" s="1"/>
  <c r="L117" i="22"/>
  <c r="O117" i="22" s="1"/>
  <c r="L43" i="22"/>
  <c r="O43" i="22" s="1"/>
  <c r="L244" i="22"/>
  <c r="O244" i="22" s="1"/>
  <c r="J186" i="22"/>
  <c r="J111" i="22"/>
  <c r="K111" i="22" s="1"/>
  <c r="Q238" i="21"/>
  <c r="Q235" i="21"/>
  <c r="Q234" i="21"/>
  <c r="Q233" i="21"/>
  <c r="Q232" i="21"/>
  <c r="Q231" i="21"/>
  <c r="Q230" i="21"/>
  <c r="Q229" i="21"/>
  <c r="Q228" i="21"/>
  <c r="Q227" i="21"/>
  <c r="Q226" i="21"/>
  <c r="Q225" i="21"/>
  <c r="Q224" i="21"/>
  <c r="Q223" i="21"/>
  <c r="Q222" i="21"/>
  <c r="Q221" i="21"/>
  <c r="Q220" i="21"/>
  <c r="Q219" i="21"/>
  <c r="Q218" i="21"/>
  <c r="Q217" i="21"/>
  <c r="Q216" i="21"/>
  <c r="Q215" i="21"/>
  <c r="Q214" i="21"/>
  <c r="Q213" i="21"/>
  <c r="Q212" i="21"/>
  <c r="Q211" i="21"/>
  <c r="Q210" i="21"/>
  <c r="Q209" i="21"/>
  <c r="Q208" i="21"/>
  <c r="Q207" i="21"/>
  <c r="Q204" i="21"/>
  <c r="Q203" i="21"/>
  <c r="Q202" i="21"/>
  <c r="Q201" i="21"/>
  <c r="Q200" i="21"/>
  <c r="Q199" i="21"/>
  <c r="Q198" i="21"/>
  <c r="Q197" i="21"/>
  <c r="Q196" i="21"/>
  <c r="Q195" i="21"/>
  <c r="Q194" i="21"/>
  <c r="Q193" i="21"/>
  <c r="Q192" i="21"/>
  <c r="Q191" i="21"/>
  <c r="Q190" i="21"/>
  <c r="Q189" i="21"/>
  <c r="Q188" i="21"/>
  <c r="Q187" i="21"/>
  <c r="Q186" i="21"/>
  <c r="Q183" i="21"/>
  <c r="Q182" i="21"/>
  <c r="Q181" i="21"/>
  <c r="Q180" i="21"/>
  <c r="Q179" i="21"/>
  <c r="Q178" i="21"/>
  <c r="Q177" i="21"/>
  <c r="Q176" i="21"/>
  <c r="Q175" i="21"/>
  <c r="Q174" i="21"/>
  <c r="Q173" i="21"/>
  <c r="Q172" i="21"/>
  <c r="Q171" i="21"/>
  <c r="Q170" i="21"/>
  <c r="Q169" i="21"/>
  <c r="Q168" i="21"/>
  <c r="Q167" i="21"/>
  <c r="Q166" i="21"/>
  <c r="Q165" i="21"/>
  <c r="Q164" i="21"/>
  <c r="Q163" i="21"/>
  <c r="Q162" i="21"/>
  <c r="Q161" i="21"/>
  <c r="Q160" i="21"/>
  <c r="Q159" i="21"/>
  <c r="Q158" i="21"/>
  <c r="Q157" i="21"/>
  <c r="Q156" i="21"/>
  <c r="Q155" i="21"/>
  <c r="Q154" i="21"/>
  <c r="Q153" i="21"/>
  <c r="Q152" i="21"/>
  <c r="Q151" i="21"/>
  <c r="Q150" i="21"/>
  <c r="Q149" i="21"/>
  <c r="Q148" i="21"/>
  <c r="Q147" i="21"/>
  <c r="Q146" i="21"/>
  <c r="Q145" i="21"/>
  <c r="Q144" i="21"/>
  <c r="Q143" i="21"/>
  <c r="Q142" i="21"/>
  <c r="Q141" i="21"/>
  <c r="Q140" i="21"/>
  <c r="Q139" i="21"/>
  <c r="Q136" i="21"/>
  <c r="Q135" i="21"/>
  <c r="Q132" i="21"/>
  <c r="Q131" i="21"/>
  <c r="Q130" i="21"/>
  <c r="Q129" i="21"/>
  <c r="Q128" i="21"/>
  <c r="Q127" i="21"/>
  <c r="Q124" i="21"/>
  <c r="Q123" i="21"/>
  <c r="Q122" i="21"/>
  <c r="Q121" i="21"/>
  <c r="Q120" i="21"/>
  <c r="Q119" i="21"/>
  <c r="Q118" i="21"/>
  <c r="Q117" i="21"/>
  <c r="Q116" i="21"/>
  <c r="Q115" i="21"/>
  <c r="Q114" i="21"/>
  <c r="Q113" i="21"/>
  <c r="Q112" i="21"/>
  <c r="Q111" i="21"/>
  <c r="Q110" i="21"/>
  <c r="Q109" i="21"/>
  <c r="Q108" i="21"/>
  <c r="Q105" i="21"/>
  <c r="Q104" i="21"/>
  <c r="Q103" i="21"/>
  <c r="Q102" i="21"/>
  <c r="Q101" i="21"/>
  <c r="Q100" i="21"/>
  <c r="Q99" i="21"/>
  <c r="Q98" i="21"/>
  <c r="Q97" i="21"/>
  <c r="Q96" i="21"/>
  <c r="Q95" i="21"/>
  <c r="Q94" i="21"/>
  <c r="Q92" i="21"/>
  <c r="Q91" i="21"/>
  <c r="Q90" i="21"/>
  <c r="Q89" i="21"/>
  <c r="Q88" i="21"/>
  <c r="Q87" i="21"/>
  <c r="Q86" i="21"/>
  <c r="Q85" i="21"/>
  <c r="Q84" i="21"/>
  <c r="Q83" i="21"/>
  <c r="Q80" i="21"/>
  <c r="Q79" i="21"/>
  <c r="Q78" i="21"/>
  <c r="Q77" i="21"/>
  <c r="Q76" i="21"/>
  <c r="Q75" i="21"/>
  <c r="Q74" i="21"/>
  <c r="Q73" i="21"/>
  <c r="Q72" i="21"/>
  <c r="Q71" i="21"/>
  <c r="Q68" i="21"/>
  <c r="Q67" i="21"/>
  <c r="Q66" i="21"/>
  <c r="Q65" i="21"/>
  <c r="Q64" i="21"/>
  <c r="Q61" i="21"/>
  <c r="Q60" i="21"/>
  <c r="Q59" i="21"/>
  <c r="Q58" i="21"/>
  <c r="Q57" i="21"/>
  <c r="Q56" i="21"/>
  <c r="Q55" i="21"/>
  <c r="Q54" i="21"/>
  <c r="Q53" i="21"/>
  <c r="Q52" i="21"/>
  <c r="Q49" i="21"/>
  <c r="Q48" i="21"/>
  <c r="Q47" i="21"/>
  <c r="Q46" i="21"/>
  <c r="Q45" i="21"/>
  <c r="Q44" i="21"/>
  <c r="Q43" i="21"/>
  <c r="Q42" i="21"/>
  <c r="Q41" i="21"/>
  <c r="Q40" i="21"/>
  <c r="Q39" i="21"/>
  <c r="Q38" i="21"/>
  <c r="Q37" i="21"/>
  <c r="Q36" i="21"/>
  <c r="Q35" i="21"/>
  <c r="Q34" i="21"/>
  <c r="Q33" i="21"/>
  <c r="Q31" i="21"/>
  <c r="Q30" i="21"/>
  <c r="Q29" i="21"/>
  <c r="Q28" i="21"/>
  <c r="Q27" i="21"/>
  <c r="Q26" i="21"/>
  <c r="Q25" i="21"/>
  <c r="Q22" i="21"/>
  <c r="Q21" i="21"/>
  <c r="Q20" i="21"/>
  <c r="Q19" i="21"/>
  <c r="Q15" i="21"/>
  <c r="Q14" i="21"/>
  <c r="Q13" i="21"/>
  <c r="Q12" i="21"/>
  <c r="Q11" i="21"/>
  <c r="Q10" i="21"/>
  <c r="Q9" i="21"/>
  <c r="Q8" i="21"/>
  <c r="Q7" i="21"/>
  <c r="N93" i="21"/>
  <c r="Q93" i="21" s="1"/>
  <c r="N32" i="21"/>
  <c r="Q32" i="21" s="1"/>
  <c r="N16" i="21"/>
  <c r="Q16" i="21" s="1"/>
  <c r="M238" i="21"/>
  <c r="M235" i="21"/>
  <c r="M234" i="21"/>
  <c r="M233" i="21"/>
  <c r="M232" i="21"/>
  <c r="M231" i="21"/>
  <c r="M230" i="21"/>
  <c r="M229" i="21"/>
  <c r="M228" i="21"/>
  <c r="M227" i="21"/>
  <c r="M226" i="21"/>
  <c r="M225" i="21"/>
  <c r="M224" i="21"/>
  <c r="M223" i="21"/>
  <c r="M222" i="21"/>
  <c r="M221" i="21"/>
  <c r="M220" i="21"/>
  <c r="M219" i="21"/>
  <c r="M218" i="21"/>
  <c r="M217" i="21"/>
  <c r="M216" i="21"/>
  <c r="M215" i="21"/>
  <c r="M214" i="21"/>
  <c r="M213" i="21"/>
  <c r="M212" i="21"/>
  <c r="M211" i="21"/>
  <c r="M209" i="21"/>
  <c r="M208" i="21"/>
  <c r="M207" i="21"/>
  <c r="M204" i="21"/>
  <c r="M203" i="21"/>
  <c r="M202" i="21"/>
  <c r="M201" i="21"/>
  <c r="M200" i="21"/>
  <c r="M199" i="21"/>
  <c r="M198" i="21"/>
  <c r="M197" i="21"/>
  <c r="M196" i="21"/>
  <c r="M195" i="21"/>
  <c r="M194" i="21"/>
  <c r="M193" i="21"/>
  <c r="M192" i="21"/>
  <c r="M191" i="21"/>
  <c r="M190" i="21"/>
  <c r="M189" i="21"/>
  <c r="M187" i="21"/>
  <c r="M183" i="21"/>
  <c r="M182" i="21"/>
  <c r="M181" i="21"/>
  <c r="M180" i="21"/>
  <c r="M179" i="21"/>
  <c r="M178" i="21"/>
  <c r="M177" i="21"/>
  <c r="M176" i="21"/>
  <c r="M175" i="21"/>
  <c r="M174" i="21"/>
  <c r="M173" i="21"/>
  <c r="M172" i="21"/>
  <c r="M171" i="21"/>
  <c r="M170" i="21"/>
  <c r="M169" i="21"/>
  <c r="M168" i="21"/>
  <c r="M167" i="21"/>
  <c r="M165" i="21"/>
  <c r="M164" i="21"/>
  <c r="M163" i="21"/>
  <c r="M162" i="21"/>
  <c r="M161" i="21"/>
  <c r="M160" i="21"/>
  <c r="M159" i="21"/>
  <c r="M158" i="21"/>
  <c r="M157" i="21"/>
  <c r="M156" i="21"/>
  <c r="M155" i="21"/>
  <c r="M154" i="21"/>
  <c r="M153" i="21"/>
  <c r="M152" i="21"/>
  <c r="M151" i="21"/>
  <c r="M150" i="21"/>
  <c r="M149" i="21"/>
  <c r="M148" i="21"/>
  <c r="M147" i="21"/>
  <c r="M146" i="21"/>
  <c r="M145" i="21"/>
  <c r="M144" i="21"/>
  <c r="M143" i="21"/>
  <c r="M142" i="21"/>
  <c r="M141" i="21"/>
  <c r="M140" i="21"/>
  <c r="M139" i="21"/>
  <c r="M136" i="21"/>
  <c r="M135" i="21"/>
  <c r="M132" i="21"/>
  <c r="M131" i="21"/>
  <c r="M130" i="21"/>
  <c r="M129" i="21"/>
  <c r="M128" i="21"/>
  <c r="M127" i="21"/>
  <c r="M124" i="21"/>
  <c r="M123" i="21"/>
  <c r="M122" i="21"/>
  <c r="M121" i="21"/>
  <c r="M120" i="21"/>
  <c r="M119" i="21"/>
  <c r="M118" i="21"/>
  <c r="M117" i="21"/>
  <c r="M116" i="21"/>
  <c r="M115" i="21"/>
  <c r="M114" i="21"/>
  <c r="M113" i="21"/>
  <c r="M112" i="21"/>
  <c r="M111" i="21"/>
  <c r="M110" i="21"/>
  <c r="M109" i="21"/>
  <c r="M108" i="21"/>
  <c r="M105" i="21"/>
  <c r="M104" i="21"/>
  <c r="M103" i="21"/>
  <c r="M102" i="21"/>
  <c r="M101" i="21"/>
  <c r="M100" i="21"/>
  <c r="M99" i="21"/>
  <c r="M98" i="21"/>
  <c r="M97" i="21"/>
  <c r="M96" i="21"/>
  <c r="M95" i="21"/>
  <c r="M94" i="21"/>
  <c r="M93" i="21"/>
  <c r="M92" i="21"/>
  <c r="M91" i="21"/>
  <c r="M90" i="21"/>
  <c r="M89" i="21"/>
  <c r="M88" i="21"/>
  <c r="M87" i="21"/>
  <c r="M86" i="21"/>
  <c r="M85" i="21"/>
  <c r="M84" i="21"/>
  <c r="M83" i="21"/>
  <c r="M80" i="21"/>
  <c r="M79" i="21"/>
  <c r="M78" i="21"/>
  <c r="M77" i="21"/>
  <c r="M76" i="21"/>
  <c r="M75" i="21"/>
  <c r="M74" i="21"/>
  <c r="M73" i="21"/>
  <c r="M72" i="21"/>
  <c r="M71" i="21"/>
  <c r="M68" i="21"/>
  <c r="M67" i="21"/>
  <c r="M66" i="21"/>
  <c r="M65" i="21"/>
  <c r="M64" i="21"/>
  <c r="M61" i="21"/>
  <c r="M60" i="21"/>
  <c r="M59" i="21"/>
  <c r="M58" i="21"/>
  <c r="M57" i="21"/>
  <c r="M56" i="21"/>
  <c r="M55" i="21"/>
  <c r="M54" i="21"/>
  <c r="M53" i="21"/>
  <c r="M52" i="21"/>
  <c r="M49" i="21"/>
  <c r="M48" i="21"/>
  <c r="M47" i="21"/>
  <c r="M46" i="21"/>
  <c r="M45" i="21"/>
  <c r="M44" i="21"/>
  <c r="M43" i="21"/>
  <c r="M42" i="21"/>
  <c r="M41" i="21"/>
  <c r="M40" i="21"/>
  <c r="M39" i="21"/>
  <c r="M38" i="21"/>
  <c r="M37" i="21"/>
  <c r="M36" i="21"/>
  <c r="M35" i="21"/>
  <c r="M34" i="21"/>
  <c r="M33" i="21"/>
  <c r="M32" i="21"/>
  <c r="M31" i="21"/>
  <c r="M30" i="21"/>
  <c r="M29" i="21"/>
  <c r="M28" i="21"/>
  <c r="M27" i="21"/>
  <c r="M26" i="21"/>
  <c r="M25" i="21"/>
  <c r="M22" i="21"/>
  <c r="M21" i="21"/>
  <c r="M20" i="21"/>
  <c r="M19" i="21"/>
  <c r="M16" i="21"/>
  <c r="M15" i="21"/>
  <c r="M14" i="21"/>
  <c r="M13" i="21"/>
  <c r="M12" i="21"/>
  <c r="M11" i="21"/>
  <c r="M10" i="21"/>
  <c r="M9" i="21"/>
  <c r="M8" i="21"/>
  <c r="M7" i="21"/>
  <c r="L210" i="21"/>
  <c r="M210" i="21" s="1"/>
  <c r="L188" i="21"/>
  <c r="M188" i="21" s="1"/>
  <c r="L186" i="21"/>
  <c r="M186" i="21" s="1"/>
  <c r="G166" i="21"/>
  <c r="M166" i="21" s="1"/>
  <c r="Q244" i="20"/>
  <c r="Q241" i="20"/>
  <c r="Q240" i="20"/>
  <c r="Q238" i="20"/>
  <c r="Q237" i="20"/>
  <c r="Q236" i="20"/>
  <c r="Q235" i="20"/>
  <c r="Q234" i="20"/>
  <c r="Q233" i="20"/>
  <c r="Q231" i="20"/>
  <c r="Q230" i="20"/>
  <c r="Q229" i="20"/>
  <c r="Q228" i="20"/>
  <c r="Q227" i="20"/>
  <c r="Q226" i="20"/>
  <c r="Q225" i="20"/>
  <c r="Q224" i="20"/>
  <c r="Q223" i="20"/>
  <c r="Q222" i="20"/>
  <c r="Q221" i="20"/>
  <c r="Q220" i="20"/>
  <c r="Q219" i="20"/>
  <c r="Q218" i="20"/>
  <c r="Q217" i="20"/>
  <c r="Q216" i="20"/>
  <c r="Q215" i="20"/>
  <c r="Q214" i="20"/>
  <c r="Q213" i="20"/>
  <c r="Q212" i="20"/>
  <c r="Q211" i="20"/>
  <c r="Q207" i="20"/>
  <c r="Q205" i="20"/>
  <c r="Q204" i="20"/>
  <c r="Q203" i="20"/>
  <c r="Q202" i="20"/>
  <c r="Q201" i="20"/>
  <c r="Q200" i="20"/>
  <c r="Q199" i="20"/>
  <c r="Q198" i="20"/>
  <c r="Q197" i="20"/>
  <c r="Q196" i="20"/>
  <c r="Q195" i="20"/>
  <c r="Q194" i="20"/>
  <c r="Q193" i="20"/>
  <c r="Q192" i="20"/>
  <c r="Q191" i="20"/>
  <c r="Q190" i="20"/>
  <c r="Q189" i="20"/>
  <c r="Q188" i="20"/>
  <c r="Q185" i="20"/>
  <c r="Q184" i="20"/>
  <c r="Q183" i="20"/>
  <c r="Q182" i="20"/>
  <c r="Q181" i="20"/>
  <c r="Q180" i="20"/>
  <c r="Q179" i="20"/>
  <c r="Q178" i="20"/>
  <c r="Q177" i="20"/>
  <c r="Q176" i="20"/>
  <c r="Q175" i="20"/>
  <c r="Q174" i="20"/>
  <c r="Q173" i="20"/>
  <c r="Q172" i="20"/>
  <c r="Q171" i="20"/>
  <c r="Q170" i="20"/>
  <c r="Q169" i="20"/>
  <c r="Q168" i="20"/>
  <c r="Q167" i="20"/>
  <c r="Q166" i="20"/>
  <c r="Q165" i="20"/>
  <c r="Q164" i="20"/>
  <c r="Q163" i="20"/>
  <c r="Q162" i="20"/>
  <c r="Q161" i="20"/>
  <c r="Q160" i="20"/>
  <c r="Q159" i="20"/>
  <c r="Q158" i="20"/>
  <c r="Q157" i="20"/>
  <c r="Q156" i="20"/>
  <c r="Q155" i="20"/>
  <c r="Q154" i="20"/>
  <c r="Q153" i="20"/>
  <c r="Q152" i="20"/>
  <c r="Q151" i="20"/>
  <c r="Q150" i="20"/>
  <c r="Q149" i="20"/>
  <c r="Q148" i="20"/>
  <c r="Q147" i="20"/>
  <c r="Q146" i="20"/>
  <c r="Q145" i="20"/>
  <c r="Q144" i="20"/>
  <c r="Q143" i="20"/>
  <c r="Q142" i="20"/>
  <c r="Q141" i="20"/>
  <c r="Q138" i="20"/>
  <c r="Q137" i="20"/>
  <c r="Q134" i="20"/>
  <c r="Q133" i="20"/>
  <c r="Q132" i="20"/>
  <c r="Q131" i="20"/>
  <c r="Q130" i="20"/>
  <c r="Q129" i="20"/>
  <c r="Q126" i="20"/>
  <c r="Q125" i="20"/>
  <c r="Q124" i="20"/>
  <c r="Q123" i="20"/>
  <c r="Q122" i="20"/>
  <c r="Q120" i="20"/>
  <c r="Q119" i="20"/>
  <c r="Q118" i="20"/>
  <c r="Q117" i="20"/>
  <c r="Q116" i="20"/>
  <c r="Q115" i="20"/>
  <c r="Q114" i="20"/>
  <c r="Q113" i="20"/>
  <c r="Q112" i="20"/>
  <c r="Q111" i="20"/>
  <c r="Q110" i="20"/>
  <c r="Q109" i="20"/>
  <c r="Q106" i="20"/>
  <c r="Q105" i="20"/>
  <c r="Q104" i="20"/>
  <c r="Q103" i="20"/>
  <c r="Q102" i="20"/>
  <c r="Q101" i="20"/>
  <c r="Q100" i="20"/>
  <c r="Q99" i="20"/>
  <c r="Q98" i="20"/>
  <c r="Q97" i="20"/>
  <c r="Q96" i="20"/>
  <c r="Q95" i="20"/>
  <c r="Q94" i="20"/>
  <c r="Q93" i="20"/>
  <c r="Q92" i="20"/>
  <c r="Q91" i="20"/>
  <c r="Q90" i="20"/>
  <c r="Q89" i="20"/>
  <c r="Q88" i="20"/>
  <c r="Q87" i="20"/>
  <c r="Q86" i="20"/>
  <c r="Q85" i="20"/>
  <c r="Q84" i="20"/>
  <c r="Q81" i="20"/>
  <c r="Q80" i="20"/>
  <c r="Q79" i="20"/>
  <c r="Q78" i="20"/>
  <c r="Q77" i="20"/>
  <c r="Q76" i="20"/>
  <c r="Q75" i="20"/>
  <c r="Q74" i="20"/>
  <c r="Q73" i="20"/>
  <c r="Q72" i="20"/>
  <c r="Q69" i="20"/>
  <c r="Q68" i="20"/>
  <c r="Q67" i="20"/>
  <c r="Q66" i="20"/>
  <c r="Q65" i="20"/>
  <c r="Q62" i="20"/>
  <c r="Q61" i="20"/>
  <c r="Q60" i="20"/>
  <c r="Q59" i="20"/>
  <c r="Q58" i="20"/>
  <c r="Q56" i="20"/>
  <c r="Q55" i="20"/>
  <c r="Q54" i="20"/>
  <c r="Q53" i="20"/>
  <c r="Q52" i="20"/>
  <c r="Q49" i="20"/>
  <c r="Q48" i="20"/>
  <c r="Q47" i="20"/>
  <c r="Q46" i="20"/>
  <c r="Q45" i="20"/>
  <c r="Q44" i="20"/>
  <c r="Q43" i="20"/>
  <c r="Q42" i="20"/>
  <c r="Q41" i="20"/>
  <c r="Q40" i="20"/>
  <c r="Q39" i="20"/>
  <c r="Q38" i="20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2" i="20"/>
  <c r="Q21" i="20"/>
  <c r="Q20" i="20"/>
  <c r="Q19" i="20"/>
  <c r="Q16" i="20"/>
  <c r="Q15" i="20"/>
  <c r="Q14" i="20"/>
  <c r="Q13" i="20"/>
  <c r="Q12" i="20"/>
  <c r="Q11" i="20"/>
  <c r="Q10" i="20"/>
  <c r="Q9" i="20"/>
  <c r="Q8" i="20"/>
  <c r="Q7" i="20"/>
  <c r="N239" i="20"/>
  <c r="Q239" i="20" s="1"/>
  <c r="N232" i="20"/>
  <c r="Q232" i="20" s="1"/>
  <c r="N208" i="20"/>
  <c r="Q208" i="20" s="1"/>
  <c r="N206" i="20"/>
  <c r="Q206" i="20" s="1"/>
  <c r="N121" i="20"/>
  <c r="Q121" i="20" s="1"/>
  <c r="N57" i="20"/>
  <c r="Q57" i="20" s="1"/>
  <c r="M244" i="20"/>
  <c r="M241" i="20"/>
  <c r="M240" i="20"/>
  <c r="M239" i="20"/>
  <c r="M238" i="20"/>
  <c r="M237" i="20"/>
  <c r="M236" i="20"/>
  <c r="M235" i="20"/>
  <c r="M234" i="20"/>
  <c r="M233" i="20"/>
  <c r="M232" i="20"/>
  <c r="M231" i="20"/>
  <c r="M230" i="20"/>
  <c r="M229" i="20"/>
  <c r="M228" i="20"/>
  <c r="M227" i="20"/>
  <c r="M226" i="20"/>
  <c r="M225" i="20"/>
  <c r="M224" i="20"/>
  <c r="M223" i="20"/>
  <c r="M222" i="20"/>
  <c r="M221" i="20"/>
  <c r="M220" i="20"/>
  <c r="M219" i="20"/>
  <c r="M218" i="20"/>
  <c r="M217" i="20"/>
  <c r="M216" i="20"/>
  <c r="M215" i="20"/>
  <c r="M214" i="20"/>
  <c r="M213" i="20"/>
  <c r="M212" i="20"/>
  <c r="M211" i="20"/>
  <c r="M208" i="20"/>
  <c r="M207" i="20"/>
  <c r="M206" i="20"/>
  <c r="M205" i="20"/>
  <c r="M204" i="20"/>
  <c r="M203" i="20"/>
  <c r="M202" i="20"/>
  <c r="M201" i="20"/>
  <c r="M200" i="20"/>
  <c r="M199" i="20"/>
  <c r="M198" i="20"/>
  <c r="M197" i="20"/>
  <c r="M196" i="20"/>
  <c r="M195" i="20"/>
  <c r="M194" i="20"/>
  <c r="M193" i="20"/>
  <c r="M192" i="20"/>
  <c r="M191" i="20"/>
  <c r="M190" i="20"/>
  <c r="M189" i="20"/>
  <c r="M188" i="20"/>
  <c r="M185" i="20"/>
  <c r="M184" i="20"/>
  <c r="M183" i="20"/>
  <c r="M182" i="20"/>
  <c r="M181" i="20"/>
  <c r="M180" i="20"/>
  <c r="M179" i="20"/>
  <c r="M178" i="20"/>
  <c r="M177" i="20"/>
  <c r="M176" i="20"/>
  <c r="M175" i="20"/>
  <c r="M174" i="20"/>
  <c r="M173" i="20"/>
  <c r="M172" i="20"/>
  <c r="M171" i="20"/>
  <c r="M170" i="20"/>
  <c r="M169" i="20"/>
  <c r="M168" i="20"/>
  <c r="M167" i="20"/>
  <c r="M166" i="20"/>
  <c r="M165" i="20"/>
  <c r="M164" i="20"/>
  <c r="M163" i="20"/>
  <c r="M162" i="20"/>
  <c r="M161" i="20"/>
  <c r="M160" i="20"/>
  <c r="M159" i="20"/>
  <c r="M158" i="20"/>
  <c r="M157" i="20"/>
  <c r="M156" i="20"/>
  <c r="M155" i="20"/>
  <c r="M154" i="20"/>
  <c r="M153" i="20"/>
  <c r="M152" i="20"/>
  <c r="M151" i="20"/>
  <c r="M150" i="20"/>
  <c r="M149" i="20"/>
  <c r="M148" i="20"/>
  <c r="M147" i="20"/>
  <c r="M146" i="20"/>
  <c r="M145" i="20"/>
  <c r="M144" i="20"/>
  <c r="M143" i="20"/>
  <c r="M142" i="20"/>
  <c r="M141" i="20"/>
  <c r="M138" i="20"/>
  <c r="M137" i="20"/>
  <c r="M134" i="20"/>
  <c r="M133" i="20"/>
  <c r="M132" i="20"/>
  <c r="M131" i="20"/>
  <c r="M130" i="20"/>
  <c r="M129" i="20"/>
  <c r="M126" i="20"/>
  <c r="M125" i="20"/>
  <c r="M124" i="20"/>
  <c r="M123" i="20"/>
  <c r="M122" i="20"/>
  <c r="M121" i="20"/>
  <c r="M120" i="20"/>
  <c r="M119" i="20"/>
  <c r="M118" i="20"/>
  <c r="M117" i="20"/>
  <c r="M116" i="20"/>
  <c r="M115" i="20"/>
  <c r="M114" i="20"/>
  <c r="M113" i="20"/>
  <c r="M112" i="20"/>
  <c r="M111" i="20"/>
  <c r="M110" i="20"/>
  <c r="M109" i="20"/>
  <c r="M106" i="20"/>
  <c r="M105" i="20"/>
  <c r="M104" i="20"/>
  <c r="M103" i="20"/>
  <c r="M102" i="20"/>
  <c r="M101" i="20"/>
  <c r="M100" i="20"/>
  <c r="M99" i="20"/>
  <c r="M98" i="20"/>
  <c r="M97" i="20"/>
  <c r="M96" i="20"/>
  <c r="M95" i="20"/>
  <c r="M94" i="20"/>
  <c r="M93" i="20"/>
  <c r="M92" i="20"/>
  <c r="M91" i="20"/>
  <c r="M90" i="20"/>
  <c r="M89" i="20"/>
  <c r="M88" i="20"/>
  <c r="M87" i="20"/>
  <c r="M86" i="20"/>
  <c r="M85" i="20"/>
  <c r="M84" i="20"/>
  <c r="M81" i="20"/>
  <c r="M80" i="20"/>
  <c r="M79" i="20"/>
  <c r="M78" i="20"/>
  <c r="M77" i="20"/>
  <c r="M76" i="20"/>
  <c r="M75" i="20"/>
  <c r="M74" i="20"/>
  <c r="M73" i="20"/>
  <c r="M72" i="20"/>
  <c r="M69" i="20"/>
  <c r="M68" i="20"/>
  <c r="M67" i="20"/>
  <c r="M66" i="20"/>
  <c r="M65" i="20"/>
  <c r="M62" i="20"/>
  <c r="M61" i="20"/>
  <c r="M60" i="20"/>
  <c r="M59" i="20"/>
  <c r="M58" i="20"/>
  <c r="M57" i="20"/>
  <c r="M56" i="20"/>
  <c r="M55" i="20"/>
  <c r="M54" i="20"/>
  <c r="M53" i="20"/>
  <c r="M52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2" i="20"/>
  <c r="M21" i="20"/>
  <c r="M20" i="20"/>
  <c r="M19" i="20"/>
  <c r="M16" i="20"/>
  <c r="M15" i="20"/>
  <c r="M14" i="20"/>
  <c r="M13" i="20"/>
  <c r="M12" i="20"/>
  <c r="M11" i="20"/>
  <c r="M10" i="20"/>
  <c r="M9" i="20"/>
  <c r="M8" i="20"/>
  <c r="M7" i="20"/>
  <c r="S246" i="19"/>
  <c r="S243" i="19"/>
  <c r="S242" i="19"/>
  <c r="S241" i="19"/>
  <c r="S240" i="19"/>
  <c r="S238" i="19"/>
  <c r="S237" i="19"/>
  <c r="S236" i="19"/>
  <c r="S235" i="19"/>
  <c r="S234" i="19"/>
  <c r="S233" i="19"/>
  <c r="S232" i="19"/>
  <c r="S231" i="19"/>
  <c r="S230" i="19"/>
  <c r="S229" i="19"/>
  <c r="S228" i="19"/>
  <c r="S227" i="19"/>
  <c r="S226" i="19"/>
  <c r="S225" i="19"/>
  <c r="S224" i="19"/>
  <c r="S222" i="19"/>
  <c r="S221" i="19"/>
  <c r="S220" i="19"/>
  <c r="S219" i="19"/>
  <c r="S218" i="19"/>
  <c r="S217" i="19"/>
  <c r="S216" i="19"/>
  <c r="S215" i="19"/>
  <c r="S214" i="19"/>
  <c r="S213" i="19"/>
  <c r="S212" i="19"/>
  <c r="S211" i="19"/>
  <c r="S208" i="19"/>
  <c r="S207" i="19"/>
  <c r="S206" i="19"/>
  <c r="S205" i="19"/>
  <c r="S204" i="19"/>
  <c r="S203" i="19"/>
  <c r="S202" i="19"/>
  <c r="S201" i="19"/>
  <c r="S200" i="19"/>
  <c r="S199" i="19"/>
  <c r="S198" i="19"/>
  <c r="S197" i="19"/>
  <c r="S196" i="19"/>
  <c r="S195" i="19"/>
  <c r="S194" i="19"/>
  <c r="S193" i="19"/>
  <c r="S192" i="19"/>
  <c r="S191" i="19"/>
  <c r="S190" i="19"/>
  <c r="S189" i="19"/>
  <c r="S188" i="19"/>
  <c r="S185" i="19"/>
  <c r="S184" i="19"/>
  <c r="S183" i="19"/>
  <c r="S182" i="19"/>
  <c r="S181" i="19"/>
  <c r="S180" i="19"/>
  <c r="S179" i="19"/>
  <c r="S178" i="19"/>
  <c r="S177" i="19"/>
  <c r="S176" i="19"/>
  <c r="S175" i="19"/>
  <c r="S174" i="19"/>
  <c r="S173" i="19"/>
  <c r="S172" i="19"/>
  <c r="S171" i="19"/>
  <c r="S170" i="19"/>
  <c r="S169" i="19"/>
  <c r="S168" i="19"/>
  <c r="S167" i="19"/>
  <c r="S166" i="19"/>
  <c r="S165" i="19"/>
  <c r="S164" i="19"/>
  <c r="S163" i="19"/>
  <c r="S162" i="19"/>
  <c r="S161" i="19"/>
  <c r="S160" i="19"/>
  <c r="S159" i="19"/>
  <c r="S158" i="19"/>
  <c r="S157" i="19"/>
  <c r="S155" i="19"/>
  <c r="S154" i="19"/>
  <c r="S153" i="19"/>
  <c r="S152" i="19"/>
  <c r="S151" i="19"/>
  <c r="S150" i="19"/>
  <c r="S149" i="19"/>
  <c r="S148" i="19"/>
  <c r="S147" i="19"/>
  <c r="S146" i="19"/>
  <c r="S145" i="19"/>
  <c r="S144" i="19"/>
  <c r="S143" i="19"/>
  <c r="S142" i="19"/>
  <c r="S141" i="19"/>
  <c r="S138" i="19"/>
  <c r="S137" i="19"/>
  <c r="S134" i="19"/>
  <c r="S133" i="19"/>
  <c r="S132" i="19"/>
  <c r="S131" i="19"/>
  <c r="S130" i="19"/>
  <c r="S129" i="19"/>
  <c r="S126" i="19"/>
  <c r="S125" i="19"/>
  <c r="S124" i="19"/>
  <c r="S123" i="19"/>
  <c r="S122" i="19"/>
  <c r="S121" i="19"/>
  <c r="S120" i="19"/>
  <c r="S119" i="19"/>
  <c r="S118" i="19"/>
  <c r="S117" i="19"/>
  <c r="S116" i="19"/>
  <c r="S115" i="19"/>
  <c r="S114" i="19"/>
  <c r="S113" i="19"/>
  <c r="S112" i="19"/>
  <c r="S111" i="19"/>
  <c r="S110" i="19"/>
  <c r="S109" i="19"/>
  <c r="S106" i="19"/>
  <c r="S105" i="19"/>
  <c r="S104" i="19"/>
  <c r="S103" i="19"/>
  <c r="S102" i="19"/>
  <c r="S101" i="19"/>
  <c r="S100" i="19"/>
  <c r="S99" i="19"/>
  <c r="S98" i="19"/>
  <c r="S97" i="19"/>
  <c r="S96" i="19"/>
  <c r="S95" i="19"/>
  <c r="S94" i="19"/>
  <c r="S93" i="19"/>
  <c r="S92" i="19"/>
  <c r="S91" i="19"/>
  <c r="S90" i="19"/>
  <c r="S89" i="19"/>
  <c r="S88" i="19"/>
  <c r="S87" i="19"/>
  <c r="S86" i="19"/>
  <c r="S85" i="19"/>
  <c r="S84" i="19"/>
  <c r="S81" i="19"/>
  <c r="S80" i="19"/>
  <c r="S79" i="19"/>
  <c r="S78" i="19"/>
  <c r="S77" i="19"/>
  <c r="S76" i="19"/>
  <c r="S75" i="19"/>
  <c r="S74" i="19"/>
  <c r="S73" i="19"/>
  <c r="S72" i="19"/>
  <c r="S69" i="19"/>
  <c r="S68" i="19"/>
  <c r="S67" i="19"/>
  <c r="S66" i="19"/>
  <c r="S65" i="19"/>
  <c r="S62" i="19"/>
  <c r="S61" i="19"/>
  <c r="S60" i="19"/>
  <c r="S59" i="19"/>
  <c r="S58" i="19"/>
  <c r="S57" i="19"/>
  <c r="S56" i="19"/>
  <c r="S55" i="19"/>
  <c r="S54" i="19"/>
  <c r="S53" i="19"/>
  <c r="S52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2" i="19"/>
  <c r="S21" i="19"/>
  <c r="S20" i="19"/>
  <c r="S19" i="19"/>
  <c r="S16" i="19"/>
  <c r="S15" i="19"/>
  <c r="S14" i="19"/>
  <c r="S13" i="19"/>
  <c r="S12" i="19"/>
  <c r="S11" i="19"/>
  <c r="S10" i="19"/>
  <c r="S9" i="19"/>
  <c r="S8" i="19"/>
  <c r="S7" i="19"/>
  <c r="P156" i="19"/>
  <c r="S156" i="19" s="1"/>
  <c r="O239" i="19"/>
  <c r="S239" i="19" s="1"/>
  <c r="O223" i="19"/>
  <c r="S223" i="19" s="1"/>
  <c r="N246" i="19"/>
  <c r="N243" i="19"/>
  <c r="N242" i="19"/>
  <c r="N241" i="19"/>
  <c r="N240" i="19"/>
  <c r="N239" i="19"/>
  <c r="N238" i="19"/>
  <c r="N237" i="19"/>
  <c r="N236" i="19"/>
  <c r="N235" i="19"/>
  <c r="N234" i="19"/>
  <c r="N233" i="19"/>
  <c r="N232" i="19"/>
  <c r="N231" i="19"/>
  <c r="N230" i="19"/>
  <c r="N229" i="19"/>
  <c r="N228" i="19"/>
  <c r="N227" i="19"/>
  <c r="N226" i="19"/>
  <c r="N225" i="19"/>
  <c r="N224" i="19"/>
  <c r="N223" i="19"/>
  <c r="N222" i="19"/>
  <c r="N221" i="19"/>
  <c r="N220" i="19"/>
  <c r="N219" i="19"/>
  <c r="N218" i="19"/>
  <c r="N217" i="19"/>
  <c r="N216" i="19"/>
  <c r="N215" i="19"/>
  <c r="N214" i="19"/>
  <c r="N213" i="19"/>
  <c r="N212" i="19"/>
  <c r="N211" i="19"/>
  <c r="N208" i="19"/>
  <c r="N207" i="19"/>
  <c r="N206" i="19"/>
  <c r="N205" i="19"/>
  <c r="N204" i="19"/>
  <c r="N203" i="19"/>
  <c r="N202" i="19"/>
  <c r="N201" i="19"/>
  <c r="N200" i="19"/>
  <c r="N199" i="19"/>
  <c r="N198" i="19"/>
  <c r="N197" i="19"/>
  <c r="N196" i="19"/>
  <c r="N195" i="19"/>
  <c r="N194" i="19"/>
  <c r="N193" i="19"/>
  <c r="N192" i="19"/>
  <c r="N191" i="19"/>
  <c r="N190" i="19"/>
  <c r="N189" i="19"/>
  <c r="N188" i="19"/>
  <c r="N185" i="19"/>
  <c r="N184" i="19"/>
  <c r="N183" i="19"/>
  <c r="N182" i="19"/>
  <c r="N181" i="19"/>
  <c r="N180" i="19"/>
  <c r="N179" i="19"/>
  <c r="N178" i="19"/>
  <c r="N177" i="19"/>
  <c r="N176" i="19"/>
  <c r="N175" i="19"/>
  <c r="N174" i="19"/>
  <c r="N173" i="19"/>
  <c r="N172" i="19"/>
  <c r="N171" i="19"/>
  <c r="N170" i="19"/>
  <c r="N169" i="19"/>
  <c r="N168" i="19"/>
  <c r="N167" i="19"/>
  <c r="N166" i="19"/>
  <c r="N165" i="19"/>
  <c r="N164" i="19"/>
  <c r="N163" i="19"/>
  <c r="N162" i="19"/>
  <c r="N161" i="19"/>
  <c r="N160" i="19"/>
  <c r="N159" i="19"/>
  <c r="N158" i="19"/>
  <c r="N157" i="19"/>
  <c r="N156" i="19"/>
  <c r="N155" i="19"/>
  <c r="N154" i="19"/>
  <c r="N153" i="19"/>
  <c r="N152" i="19"/>
  <c r="N151" i="19"/>
  <c r="N150" i="19"/>
  <c r="N149" i="19"/>
  <c r="N148" i="19"/>
  <c r="N147" i="19"/>
  <c r="N146" i="19"/>
  <c r="N145" i="19"/>
  <c r="N144" i="19"/>
  <c r="N143" i="19"/>
  <c r="N142" i="19"/>
  <c r="N141" i="19"/>
  <c r="N138" i="19"/>
  <c r="N137" i="19"/>
  <c r="N134" i="19"/>
  <c r="N133" i="19"/>
  <c r="N132" i="19"/>
  <c r="N131" i="19"/>
  <c r="N130" i="19"/>
  <c r="N129" i="19"/>
  <c r="N126" i="19"/>
  <c r="N125" i="19"/>
  <c r="N124" i="19"/>
  <c r="N123" i="19"/>
  <c r="N122" i="19"/>
  <c r="N121" i="19"/>
  <c r="N120" i="19"/>
  <c r="N119" i="19"/>
  <c r="N118" i="19"/>
  <c r="N117" i="19"/>
  <c r="N116" i="19"/>
  <c r="N115" i="19"/>
  <c r="N114" i="19"/>
  <c r="N113" i="19"/>
  <c r="N112" i="19"/>
  <c r="N111" i="19"/>
  <c r="N110" i="19"/>
  <c r="N109" i="19"/>
  <c r="N106" i="19"/>
  <c r="N105" i="19"/>
  <c r="N104" i="19"/>
  <c r="N103" i="19"/>
  <c r="N102" i="19"/>
  <c r="N101" i="19"/>
  <c r="N100" i="19"/>
  <c r="N99" i="19"/>
  <c r="N98" i="19"/>
  <c r="N97" i="19"/>
  <c r="N96" i="19"/>
  <c r="N95" i="19"/>
  <c r="N94" i="19"/>
  <c r="N93" i="19"/>
  <c r="N92" i="19"/>
  <c r="N91" i="19"/>
  <c r="N90" i="19"/>
  <c r="N89" i="19"/>
  <c r="N88" i="19"/>
  <c r="N87" i="19"/>
  <c r="N86" i="19"/>
  <c r="N85" i="19"/>
  <c r="N84" i="19"/>
  <c r="N81" i="19"/>
  <c r="N80" i="19"/>
  <c r="N79" i="19"/>
  <c r="N78" i="19"/>
  <c r="N77" i="19"/>
  <c r="N76" i="19"/>
  <c r="N75" i="19"/>
  <c r="N74" i="19"/>
  <c r="N73" i="19"/>
  <c r="N72" i="19"/>
  <c r="N69" i="19"/>
  <c r="N68" i="19"/>
  <c r="N67" i="19"/>
  <c r="N66" i="19"/>
  <c r="N65" i="19"/>
  <c r="N62" i="19"/>
  <c r="N61" i="19"/>
  <c r="N60" i="19"/>
  <c r="N59" i="19"/>
  <c r="N58" i="19"/>
  <c r="N57" i="19"/>
  <c r="N56" i="19"/>
  <c r="N55" i="19"/>
  <c r="N54" i="19"/>
  <c r="N53" i="19"/>
  <c r="N52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2" i="19"/>
  <c r="N21" i="19"/>
  <c r="N20" i="19"/>
  <c r="N19" i="19"/>
  <c r="N16" i="19"/>
  <c r="N15" i="19"/>
  <c r="N14" i="19"/>
  <c r="N13" i="19"/>
  <c r="N12" i="19"/>
  <c r="N11" i="19"/>
  <c r="N10" i="19"/>
  <c r="N9" i="19"/>
  <c r="N8" i="19"/>
  <c r="N7" i="19"/>
  <c r="Q247" i="17" l="1"/>
  <c r="Q244" i="17"/>
  <c r="Q243" i="17"/>
  <c r="Q242" i="17"/>
  <c r="Q241" i="17"/>
  <c r="Q240" i="17"/>
  <c r="Q239" i="17"/>
  <c r="Q238" i="17"/>
  <c r="Q237" i="17"/>
  <c r="Q236" i="17"/>
  <c r="Q235" i="17"/>
  <c r="Q234" i="17"/>
  <c r="Q233" i="17"/>
  <c r="Q232" i="17"/>
  <c r="Q231" i="17"/>
  <c r="Q230" i="17"/>
  <c r="Q229" i="17"/>
  <c r="Q228" i="17"/>
  <c r="Q227" i="17"/>
  <c r="Q226" i="17"/>
  <c r="Q225" i="17"/>
  <c r="Q224" i="17"/>
  <c r="Q223" i="17"/>
  <c r="Q222" i="17"/>
  <c r="Q221" i="17"/>
  <c r="Q220" i="17"/>
  <c r="Q219" i="17"/>
  <c r="Q218" i="17"/>
  <c r="Q217" i="17"/>
  <c r="Q216" i="17"/>
  <c r="Q215" i="17"/>
  <c r="Q214" i="17"/>
  <c r="Q213" i="17"/>
  <c r="Q210" i="17"/>
  <c r="Q209" i="17"/>
  <c r="Q208" i="17"/>
  <c r="Q207" i="17"/>
  <c r="Q206" i="17"/>
  <c r="Q205" i="17"/>
  <c r="Q204" i="17"/>
  <c r="Q203" i="17"/>
  <c r="Q202" i="17"/>
  <c r="Q201" i="17"/>
  <c r="Q200" i="17"/>
  <c r="Q199" i="17"/>
  <c r="Q198" i="17"/>
  <c r="Q197" i="17"/>
  <c r="Q196" i="17"/>
  <c r="Q195" i="17"/>
  <c r="Q194" i="17"/>
  <c r="Q193" i="17"/>
  <c r="Q192" i="17"/>
  <c r="Q191" i="17"/>
  <c r="Q190" i="17"/>
  <c r="Q187" i="17"/>
  <c r="Q186" i="17"/>
  <c r="Q185" i="17"/>
  <c r="Q184" i="17"/>
  <c r="Q183" i="17"/>
  <c r="Q182" i="17"/>
  <c r="Q181" i="17"/>
  <c r="Q180" i="17"/>
  <c r="Q178" i="17"/>
  <c r="Q177" i="17"/>
  <c r="Q176" i="17"/>
  <c r="Q175" i="17"/>
  <c r="Q174" i="17"/>
  <c r="Q173" i="17"/>
  <c r="Q172" i="17"/>
  <c r="Q171" i="17"/>
  <c r="Q170" i="17"/>
  <c r="Q169" i="17"/>
  <c r="Q168" i="17"/>
  <c r="Q167" i="17"/>
  <c r="Q166" i="17"/>
  <c r="Q165" i="17"/>
  <c r="Q164" i="17"/>
  <c r="Q163" i="17"/>
  <c r="Q162" i="17"/>
  <c r="Q161" i="17"/>
  <c r="Q160" i="17"/>
  <c r="Q159" i="17"/>
  <c r="Q158" i="17"/>
  <c r="Q157" i="17"/>
  <c r="Q156" i="17"/>
  <c r="Q155" i="17"/>
  <c r="Q154" i="17"/>
  <c r="Q153" i="17"/>
  <c r="Q152" i="17"/>
  <c r="Q151" i="17"/>
  <c r="Q150" i="17"/>
  <c r="Q149" i="17"/>
  <c r="Q148" i="17"/>
  <c r="Q147" i="17"/>
  <c r="Q146" i="17"/>
  <c r="Q145" i="17"/>
  <c r="Q144" i="17"/>
  <c r="Q143" i="17"/>
  <c r="Q142" i="17"/>
  <c r="Q139" i="17"/>
  <c r="Q138" i="17"/>
  <c r="Q135" i="17"/>
  <c r="Q134" i="17"/>
  <c r="Q133" i="17"/>
  <c r="Q132" i="17"/>
  <c r="Q131" i="17"/>
  <c r="Q130" i="17"/>
  <c r="Q127" i="17"/>
  <c r="Q126" i="17"/>
  <c r="Q125" i="17"/>
  <c r="Q124" i="17"/>
  <c r="Q123" i="17"/>
  <c r="Q122" i="17"/>
  <c r="Q121" i="17"/>
  <c r="Q120" i="17"/>
  <c r="Q119" i="17"/>
  <c r="Q118" i="17"/>
  <c r="Q117" i="17"/>
  <c r="Q116" i="17"/>
  <c r="Q115" i="17"/>
  <c r="Q114" i="17"/>
  <c r="Q113" i="17"/>
  <c r="Q112" i="17"/>
  <c r="Q111" i="17"/>
  <c r="Q110" i="17"/>
  <c r="Q107" i="17"/>
  <c r="Q106" i="17"/>
  <c r="Q105" i="17"/>
  <c r="Q104" i="17"/>
  <c r="Q103" i="17"/>
  <c r="Q102" i="17"/>
  <c r="Q101" i="17"/>
  <c r="Q100" i="17"/>
  <c r="Q99" i="17"/>
  <c r="Q98" i="17"/>
  <c r="Q97" i="17"/>
  <c r="Q96" i="17"/>
  <c r="Q95" i="17"/>
  <c r="Q94" i="17"/>
  <c r="Q93" i="17"/>
  <c r="Q92" i="17"/>
  <c r="Q91" i="17"/>
  <c r="Q90" i="17"/>
  <c r="Q89" i="17"/>
  <c r="Q88" i="17"/>
  <c r="Q87" i="17"/>
  <c r="Q86" i="17"/>
  <c r="Q85" i="17"/>
  <c r="Q82" i="17"/>
  <c r="Q81" i="17"/>
  <c r="Q80" i="17"/>
  <c r="Q79" i="17"/>
  <c r="Q78" i="17"/>
  <c r="Q77" i="17"/>
  <c r="Q76" i="17"/>
  <c r="Q75" i="17"/>
  <c r="Q74" i="17"/>
  <c r="Q73" i="17"/>
  <c r="Q69" i="17"/>
  <c r="Q68" i="17"/>
  <c r="Q67" i="17"/>
  <c r="Q66" i="17"/>
  <c r="Q65" i="17"/>
  <c r="Q62" i="17"/>
  <c r="Q61" i="17"/>
  <c r="Q60" i="17"/>
  <c r="Q59" i="17"/>
  <c r="Q58" i="17"/>
  <c r="Q57" i="17"/>
  <c r="Q56" i="17"/>
  <c r="Q55" i="17"/>
  <c r="Q54" i="17"/>
  <c r="Q53" i="17"/>
  <c r="Q52" i="17"/>
  <c r="Q49" i="17"/>
  <c r="Q48" i="17"/>
  <c r="Q47" i="17"/>
  <c r="Q46" i="17"/>
  <c r="Q45" i="17"/>
  <c r="Q44" i="17"/>
  <c r="Q43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2" i="17"/>
  <c r="Q21" i="17"/>
  <c r="Q20" i="17"/>
  <c r="Q19" i="17"/>
  <c r="Q16" i="17"/>
  <c r="Q15" i="17"/>
  <c r="Q14" i="17"/>
  <c r="Q13" i="17"/>
  <c r="Q12" i="17"/>
  <c r="Q11" i="17"/>
  <c r="Q10" i="17"/>
  <c r="Q9" i="17"/>
  <c r="Q8" i="17"/>
  <c r="Q7" i="17"/>
  <c r="N179" i="17"/>
  <c r="Q179" i="17" s="1"/>
  <c r="N70" i="17"/>
  <c r="Q70" i="17" s="1"/>
  <c r="M247" i="17"/>
  <c r="M244" i="17"/>
  <c r="M243" i="17"/>
  <c r="M242" i="17"/>
  <c r="M241" i="17"/>
  <c r="M240" i="17"/>
  <c r="M239" i="17"/>
  <c r="M238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5" i="17"/>
  <c r="M224" i="17"/>
  <c r="M223" i="17"/>
  <c r="M222" i="17"/>
  <c r="M221" i="17"/>
  <c r="M220" i="17"/>
  <c r="M219" i="17"/>
  <c r="M218" i="17"/>
  <c r="M217" i="17"/>
  <c r="M216" i="17"/>
  <c r="M215" i="17"/>
  <c r="M214" i="17"/>
  <c r="M213" i="17"/>
  <c r="M210" i="17"/>
  <c r="M209" i="17"/>
  <c r="M208" i="17"/>
  <c r="M207" i="17"/>
  <c r="M206" i="17"/>
  <c r="M205" i="17"/>
  <c r="M204" i="17"/>
  <c r="M203" i="17"/>
  <c r="M202" i="17"/>
  <c r="M201" i="17"/>
  <c r="M200" i="17"/>
  <c r="M199" i="17"/>
  <c r="M198" i="17"/>
  <c r="M197" i="17"/>
  <c r="M196" i="17"/>
  <c r="M195" i="17"/>
  <c r="M194" i="17"/>
  <c r="M193" i="17"/>
  <c r="M192" i="17"/>
  <c r="M191" i="17"/>
  <c r="M190" i="17"/>
  <c r="M187" i="17"/>
  <c r="M186" i="17"/>
  <c r="M185" i="17"/>
  <c r="M184" i="17"/>
  <c r="M183" i="17"/>
  <c r="M182" i="17"/>
  <c r="M181" i="17"/>
  <c r="M180" i="17"/>
  <c r="M179" i="17"/>
  <c r="M178" i="17"/>
  <c r="M177" i="17"/>
  <c r="M176" i="17"/>
  <c r="M175" i="17"/>
  <c r="M174" i="17"/>
  <c r="M173" i="17"/>
  <c r="M172" i="17"/>
  <c r="M171" i="17"/>
  <c r="M170" i="17"/>
  <c r="M169" i="17"/>
  <c r="M168" i="17"/>
  <c r="M167" i="17"/>
  <c r="M166" i="17"/>
  <c r="M165" i="17"/>
  <c r="M164" i="17"/>
  <c r="M163" i="17"/>
  <c r="M162" i="17"/>
  <c r="M161" i="17"/>
  <c r="M160" i="17"/>
  <c r="M159" i="17"/>
  <c r="M158" i="17"/>
  <c r="M157" i="17"/>
  <c r="M156" i="17"/>
  <c r="M155" i="17"/>
  <c r="M154" i="17"/>
  <c r="M153" i="17"/>
  <c r="M152" i="17"/>
  <c r="M151" i="17"/>
  <c r="M150" i="17"/>
  <c r="M149" i="17"/>
  <c r="M148" i="17"/>
  <c r="M147" i="17"/>
  <c r="M146" i="17"/>
  <c r="M145" i="17"/>
  <c r="M144" i="17"/>
  <c r="M143" i="17"/>
  <c r="M142" i="17"/>
  <c r="M139" i="17"/>
  <c r="M138" i="17"/>
  <c r="M135" i="17"/>
  <c r="M134" i="17"/>
  <c r="M133" i="17"/>
  <c r="M132" i="17"/>
  <c r="M131" i="17"/>
  <c r="M130" i="17"/>
  <c r="M127" i="17"/>
  <c r="M126" i="17"/>
  <c r="M125" i="17"/>
  <c r="M124" i="17"/>
  <c r="M123" i="17"/>
  <c r="M122" i="17"/>
  <c r="M121" i="17"/>
  <c r="M120" i="17"/>
  <c r="M119" i="17"/>
  <c r="M118" i="17"/>
  <c r="M117" i="17"/>
  <c r="M116" i="17"/>
  <c r="M115" i="17"/>
  <c r="M114" i="17"/>
  <c r="M113" i="17"/>
  <c r="M112" i="17"/>
  <c r="M111" i="17"/>
  <c r="M110" i="17"/>
  <c r="M107" i="17"/>
  <c r="M106" i="17"/>
  <c r="M105" i="17"/>
  <c r="M104" i="17"/>
  <c r="M103" i="17"/>
  <c r="M102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2" i="17"/>
  <c r="M81" i="17"/>
  <c r="M80" i="17"/>
  <c r="M79" i="17"/>
  <c r="M78" i="17"/>
  <c r="M77" i="17"/>
  <c r="M76" i="17"/>
  <c r="M75" i="17"/>
  <c r="M74" i="17"/>
  <c r="M73" i="17"/>
  <c r="M70" i="17"/>
  <c r="M69" i="17"/>
  <c r="M68" i="17"/>
  <c r="M67" i="17"/>
  <c r="M66" i="17"/>
  <c r="M65" i="17"/>
  <c r="M62" i="17"/>
  <c r="M61" i="17"/>
  <c r="M60" i="17"/>
  <c r="M59" i="17"/>
  <c r="M58" i="17"/>
  <c r="M57" i="17"/>
  <c r="M56" i="17"/>
  <c r="M55" i="17"/>
  <c r="M54" i="17"/>
  <c r="M53" i="17"/>
  <c r="M52" i="17"/>
  <c r="M49" i="17"/>
  <c r="M48" i="17"/>
  <c r="M47" i="17"/>
  <c r="M46" i="17"/>
  <c r="M45" i="17"/>
  <c r="M44" i="17"/>
  <c r="M43" i="17"/>
  <c r="M42" i="17"/>
  <c r="M41" i="17"/>
  <c r="M40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2" i="17"/>
  <c r="M21" i="17"/>
  <c r="M20" i="17"/>
  <c r="M19" i="17"/>
  <c r="M16" i="17"/>
  <c r="M15" i="17"/>
  <c r="M14" i="17"/>
  <c r="M13" i="17"/>
  <c r="M12" i="17"/>
  <c r="M11" i="17"/>
  <c r="M10" i="17"/>
  <c r="M9" i="17"/>
  <c r="M8" i="17"/>
  <c r="M7" i="17"/>
  <c r="G39" i="17"/>
  <c r="M39" i="17" s="1"/>
  <c r="R9" i="16"/>
  <c r="R8" i="16"/>
  <c r="R249" i="16"/>
  <c r="R246" i="16"/>
  <c r="R245" i="16"/>
  <c r="R244" i="16"/>
  <c r="R243" i="16"/>
  <c r="R242" i="16"/>
  <c r="R241" i="16"/>
  <c r="R240" i="16"/>
  <c r="R239" i="16"/>
  <c r="R238" i="16"/>
  <c r="R237" i="16"/>
  <c r="R236" i="16"/>
  <c r="R235" i="16"/>
  <c r="R234" i="16"/>
  <c r="R233" i="16"/>
  <c r="R232" i="16"/>
  <c r="R231" i="16"/>
  <c r="R229" i="16"/>
  <c r="R228" i="16"/>
  <c r="R227" i="16"/>
  <c r="R226" i="16"/>
  <c r="R225" i="16"/>
  <c r="R224" i="16"/>
  <c r="R223" i="16"/>
  <c r="R222" i="16"/>
  <c r="R221" i="16"/>
  <c r="R220" i="16"/>
  <c r="R219" i="16"/>
  <c r="R218" i="16"/>
  <c r="R217" i="16"/>
  <c r="R216" i="16"/>
  <c r="R215" i="16"/>
  <c r="R212" i="16"/>
  <c r="R211" i="16"/>
  <c r="R210" i="16"/>
  <c r="R209" i="16"/>
  <c r="R208" i="16"/>
  <c r="R207" i="16"/>
  <c r="R206" i="16"/>
  <c r="R205" i="16"/>
  <c r="R204" i="16"/>
  <c r="R203" i="16"/>
  <c r="R202" i="16"/>
  <c r="R201" i="16"/>
  <c r="R200" i="16"/>
  <c r="R199" i="16"/>
  <c r="R198" i="16"/>
  <c r="R197" i="16"/>
  <c r="R196" i="16"/>
  <c r="R195" i="16"/>
  <c r="R194" i="16"/>
  <c r="R193" i="16"/>
  <c r="R192" i="16"/>
  <c r="R189" i="16"/>
  <c r="R188" i="16"/>
  <c r="R187" i="16"/>
  <c r="R186" i="16"/>
  <c r="R185" i="16"/>
  <c r="R184" i="16"/>
  <c r="R183" i="16"/>
  <c r="R182" i="16"/>
  <c r="R181" i="16"/>
  <c r="R180" i="16"/>
  <c r="R179" i="16"/>
  <c r="R178" i="16"/>
  <c r="R176" i="16"/>
  <c r="R175" i="16"/>
  <c r="R174" i="16"/>
  <c r="R173" i="16"/>
  <c r="R172" i="16"/>
  <c r="R171" i="16"/>
  <c r="R170" i="16"/>
  <c r="R169" i="16"/>
  <c r="R168" i="16"/>
  <c r="R167" i="16"/>
  <c r="R166" i="16"/>
  <c r="R165" i="16"/>
  <c r="R164" i="16"/>
  <c r="R163" i="16"/>
  <c r="R162" i="16"/>
  <c r="R161" i="16"/>
  <c r="R160" i="16"/>
  <c r="R159" i="16"/>
  <c r="R158" i="16"/>
  <c r="R156" i="16"/>
  <c r="R155" i="16"/>
  <c r="R154" i="16"/>
  <c r="R153" i="16"/>
  <c r="R152" i="16"/>
  <c r="R151" i="16"/>
  <c r="R150" i="16"/>
  <c r="R149" i="16"/>
  <c r="R148" i="16"/>
  <c r="R147" i="16"/>
  <c r="R146" i="16"/>
  <c r="R145" i="16"/>
  <c r="R144" i="16"/>
  <c r="R141" i="16"/>
  <c r="R140" i="16"/>
  <c r="R137" i="16"/>
  <c r="R136" i="16"/>
  <c r="R135" i="16"/>
  <c r="R134" i="16"/>
  <c r="R133" i="16"/>
  <c r="R132" i="16"/>
  <c r="R129" i="16"/>
  <c r="R128" i="16"/>
  <c r="R127" i="16"/>
  <c r="R126" i="16"/>
  <c r="R125" i="16"/>
  <c r="R124" i="16"/>
  <c r="R123" i="16"/>
  <c r="R122" i="16"/>
  <c r="R121" i="16"/>
  <c r="R120" i="16"/>
  <c r="R119" i="16"/>
  <c r="R118" i="16"/>
  <c r="R117" i="16"/>
  <c r="R116" i="16"/>
  <c r="R115" i="16"/>
  <c r="R114" i="16"/>
  <c r="R113" i="16"/>
  <c r="R112" i="16"/>
  <c r="R109" i="16"/>
  <c r="R108" i="16"/>
  <c r="R107" i="16"/>
  <c r="R106" i="16"/>
  <c r="R105" i="16"/>
  <c r="R104" i="16"/>
  <c r="R103" i="16"/>
  <c r="R102" i="16"/>
  <c r="R101" i="16"/>
  <c r="R100" i="16"/>
  <c r="R99" i="16"/>
  <c r="R98" i="16"/>
  <c r="R97" i="16"/>
  <c r="R96" i="16"/>
  <c r="R95" i="16"/>
  <c r="R94" i="16"/>
  <c r="R93" i="16"/>
  <c r="R92" i="16"/>
  <c r="R91" i="16"/>
  <c r="R90" i="16"/>
  <c r="R89" i="16"/>
  <c r="R88" i="16"/>
  <c r="R87" i="16"/>
  <c r="R84" i="16"/>
  <c r="R83" i="16"/>
  <c r="R82" i="16"/>
  <c r="R81" i="16"/>
  <c r="R80" i="16"/>
  <c r="R79" i="16"/>
  <c r="R78" i="16"/>
  <c r="R77" i="16"/>
  <c r="R76" i="16"/>
  <c r="R75" i="16"/>
  <c r="R72" i="16"/>
  <c r="R71" i="16"/>
  <c r="R70" i="16"/>
  <c r="R69" i="16"/>
  <c r="R68" i="16"/>
  <c r="R67" i="16"/>
  <c r="R64" i="16"/>
  <c r="R63" i="16"/>
  <c r="R62" i="16"/>
  <c r="R61" i="16"/>
  <c r="R60" i="16"/>
  <c r="R59" i="16"/>
  <c r="R58" i="16"/>
  <c r="R57" i="16"/>
  <c r="R56" i="16"/>
  <c r="R55" i="16"/>
  <c r="R54" i="16"/>
  <c r="R51" i="16"/>
  <c r="R50" i="16"/>
  <c r="R49" i="16"/>
  <c r="R48" i="16"/>
  <c r="R47" i="16"/>
  <c r="R46" i="16"/>
  <c r="R45" i="16"/>
  <c r="R44" i="16"/>
  <c r="R43" i="16"/>
  <c r="R41" i="16"/>
  <c r="R39" i="16"/>
  <c r="R38" i="16"/>
  <c r="R37" i="16"/>
  <c r="R36" i="16"/>
  <c r="R35" i="16"/>
  <c r="R34" i="16"/>
  <c r="R33" i="16"/>
  <c r="R32" i="16"/>
  <c r="R30" i="16"/>
  <c r="R29" i="16"/>
  <c r="R28" i="16"/>
  <c r="R27" i="16"/>
  <c r="R24" i="16"/>
  <c r="R23" i="16"/>
  <c r="R22" i="16"/>
  <c r="R20" i="16"/>
  <c r="R17" i="16"/>
  <c r="R16" i="16"/>
  <c r="R15" i="16"/>
  <c r="R14" i="16"/>
  <c r="R13" i="16"/>
  <c r="R12" i="16"/>
  <c r="R11" i="16"/>
  <c r="R10" i="16"/>
  <c r="O230" i="16"/>
  <c r="R230" i="16" s="1"/>
  <c r="O177" i="16"/>
  <c r="R177" i="16" s="1"/>
  <c r="O157" i="16"/>
  <c r="R157" i="16" s="1"/>
  <c r="O42" i="16"/>
  <c r="R42" i="16" s="1"/>
  <c r="O40" i="16"/>
  <c r="R40" i="16" s="1"/>
  <c r="O31" i="16"/>
  <c r="R31" i="16" s="1"/>
  <c r="O21" i="16"/>
  <c r="R21" i="16" s="1"/>
  <c r="N249" i="16"/>
  <c r="N246" i="16"/>
  <c r="N245" i="16"/>
  <c r="N244" i="16"/>
  <c r="N243" i="16"/>
  <c r="N242" i="16"/>
  <c r="N241" i="16"/>
  <c r="N240" i="16"/>
  <c r="N239" i="16"/>
  <c r="N238" i="16"/>
  <c r="N237" i="16"/>
  <c r="N236" i="16"/>
  <c r="N235" i="16"/>
  <c r="N234" i="16"/>
  <c r="N233" i="16"/>
  <c r="N232" i="16"/>
  <c r="N231" i="16"/>
  <c r="N230" i="16"/>
  <c r="N229" i="16"/>
  <c r="N228" i="16"/>
  <c r="N227" i="16"/>
  <c r="N226" i="16"/>
  <c r="N225" i="16"/>
  <c r="N224" i="16"/>
  <c r="N223" i="16"/>
  <c r="N222" i="16"/>
  <c r="N221" i="16"/>
  <c r="N220" i="16"/>
  <c r="N219" i="16"/>
  <c r="N218" i="16"/>
  <c r="N217" i="16"/>
  <c r="N216" i="16"/>
  <c r="N215" i="16"/>
  <c r="N212" i="16"/>
  <c r="N211" i="16"/>
  <c r="N210" i="16"/>
  <c r="N209" i="16"/>
  <c r="N208" i="16"/>
  <c r="N207" i="16"/>
  <c r="N206" i="16"/>
  <c r="N205" i="16"/>
  <c r="N204" i="16"/>
  <c r="N203" i="16"/>
  <c r="N202" i="16"/>
  <c r="N201" i="16"/>
  <c r="N200" i="16"/>
  <c r="N199" i="16"/>
  <c r="N198" i="16"/>
  <c r="N197" i="16"/>
  <c r="N196" i="16"/>
  <c r="N195" i="16"/>
  <c r="N194" i="16"/>
  <c r="N193" i="16"/>
  <c r="N192" i="16"/>
  <c r="N189" i="16"/>
  <c r="N188" i="16"/>
  <c r="N187" i="16"/>
  <c r="N186" i="16"/>
  <c r="N185" i="16"/>
  <c r="N184" i="16"/>
  <c r="N183" i="16"/>
  <c r="N182" i="16"/>
  <c r="N181" i="16"/>
  <c r="N180" i="16"/>
  <c r="N179" i="16"/>
  <c r="N178" i="16"/>
  <c r="N177" i="16"/>
  <c r="N176" i="16"/>
  <c r="N175" i="16"/>
  <c r="N174" i="16"/>
  <c r="N173" i="16"/>
  <c r="N172" i="16"/>
  <c r="N171" i="16"/>
  <c r="N170" i="16"/>
  <c r="N169" i="16"/>
  <c r="N168" i="16"/>
  <c r="N167" i="16"/>
  <c r="N166" i="16"/>
  <c r="N165" i="16"/>
  <c r="N164" i="16"/>
  <c r="N163" i="16"/>
  <c r="N162" i="16"/>
  <c r="N161" i="16"/>
  <c r="N160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1" i="16"/>
  <c r="N140" i="16"/>
  <c r="N137" i="16"/>
  <c r="N136" i="16"/>
  <c r="N135" i="16"/>
  <c r="N134" i="16"/>
  <c r="N133" i="16"/>
  <c r="N132" i="16"/>
  <c r="N129" i="16"/>
  <c r="N128" i="16"/>
  <c r="N126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3" i="16"/>
  <c r="N112" i="16"/>
  <c r="N109" i="16"/>
  <c r="N108" i="16"/>
  <c r="N107" i="16"/>
  <c r="N106" i="16"/>
  <c r="N105" i="16"/>
  <c r="N104" i="16"/>
  <c r="N103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4" i="16"/>
  <c r="N83" i="16"/>
  <c r="N82" i="16"/>
  <c r="N81" i="16"/>
  <c r="N80" i="16"/>
  <c r="N79" i="16"/>
  <c r="N78" i="16"/>
  <c r="N77" i="16"/>
  <c r="N76" i="16"/>
  <c r="N75" i="16"/>
  <c r="N72" i="16"/>
  <c r="N71" i="16"/>
  <c r="N70" i="16"/>
  <c r="N69" i="16"/>
  <c r="N68" i="16"/>
  <c r="N67" i="16"/>
  <c r="N64" i="16"/>
  <c r="N63" i="16"/>
  <c r="N62" i="16"/>
  <c r="N61" i="16"/>
  <c r="N60" i="16"/>
  <c r="N59" i="16"/>
  <c r="N58" i="16"/>
  <c r="N57" i="16"/>
  <c r="N56" i="16"/>
  <c r="N55" i="16"/>
  <c r="N54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4" i="16"/>
  <c r="N23" i="16"/>
  <c r="N22" i="16"/>
  <c r="N21" i="16"/>
  <c r="N20" i="16"/>
  <c r="N17" i="16"/>
  <c r="N16" i="16"/>
  <c r="N15" i="16"/>
  <c r="N14" i="16"/>
  <c r="N13" i="16"/>
  <c r="N12" i="16"/>
  <c r="N11" i="16"/>
  <c r="N10" i="16"/>
  <c r="N9" i="16"/>
  <c r="N8" i="16"/>
  <c r="C159" i="16"/>
  <c r="N159" i="16" s="1"/>
  <c r="G127" i="16"/>
  <c r="N127" i="16" s="1"/>
  <c r="G102" i="16"/>
  <c r="N102" i="16" s="1"/>
  <c r="R247" i="15"/>
  <c r="R244" i="15"/>
  <c r="R243" i="15"/>
  <c r="R242" i="15"/>
  <c r="R241" i="15"/>
  <c r="R240" i="15"/>
  <c r="R239" i="15"/>
  <c r="R238" i="15"/>
  <c r="R237" i="15"/>
  <c r="R236" i="15"/>
  <c r="R235" i="15"/>
  <c r="R234" i="15"/>
  <c r="R233" i="15"/>
  <c r="R232" i="15"/>
  <c r="R231" i="15"/>
  <c r="R230" i="15"/>
  <c r="R229" i="15"/>
  <c r="R228" i="15"/>
  <c r="R227" i="15"/>
  <c r="R226" i="15"/>
  <c r="R225" i="15"/>
  <c r="R224" i="15"/>
  <c r="R223" i="15"/>
  <c r="R222" i="15"/>
  <c r="R221" i="15"/>
  <c r="R220" i="15"/>
  <c r="R219" i="15"/>
  <c r="R218" i="15"/>
  <c r="R217" i="15"/>
  <c r="R216" i="15"/>
  <c r="R215" i="15"/>
  <c r="R214" i="15"/>
  <c r="R213" i="15"/>
  <c r="R212" i="15"/>
  <c r="R209" i="15"/>
  <c r="R208" i="15"/>
  <c r="R207" i="15"/>
  <c r="R206" i="15"/>
  <c r="R205" i="15"/>
  <c r="R204" i="15"/>
  <c r="R203" i="15"/>
  <c r="R202" i="15"/>
  <c r="R201" i="15"/>
  <c r="R200" i="15"/>
  <c r="R199" i="15"/>
  <c r="R198" i="15"/>
  <c r="R197" i="15"/>
  <c r="R196" i="15"/>
  <c r="R195" i="15"/>
  <c r="R194" i="15"/>
  <c r="R193" i="15"/>
  <c r="R192" i="15"/>
  <c r="R191" i="15"/>
  <c r="R190" i="15"/>
  <c r="R187" i="15"/>
  <c r="R186" i="15"/>
  <c r="R185" i="15"/>
  <c r="R184" i="15"/>
  <c r="R183" i="15"/>
  <c r="R182" i="15"/>
  <c r="R181" i="15"/>
  <c r="R180" i="15"/>
  <c r="R179" i="15"/>
  <c r="R178" i="15"/>
  <c r="R177" i="15"/>
  <c r="R176" i="15"/>
  <c r="R175" i="15"/>
  <c r="R174" i="15"/>
  <c r="R173" i="15"/>
  <c r="R172" i="15"/>
  <c r="R171" i="15"/>
  <c r="R170" i="15"/>
  <c r="R169" i="15"/>
  <c r="R168" i="15"/>
  <c r="R167" i="15"/>
  <c r="R166" i="15"/>
  <c r="R165" i="15"/>
  <c r="R164" i="15"/>
  <c r="R163" i="15"/>
  <c r="R162" i="15"/>
  <c r="R161" i="15"/>
  <c r="R160" i="15"/>
  <c r="R159" i="15"/>
  <c r="R158" i="15"/>
  <c r="R157" i="15"/>
  <c r="R156" i="15"/>
  <c r="R155" i="15"/>
  <c r="R154" i="15"/>
  <c r="R153" i="15"/>
  <c r="R152" i="15"/>
  <c r="R151" i="15"/>
  <c r="R150" i="15"/>
  <c r="R149" i="15"/>
  <c r="R148" i="15"/>
  <c r="R147" i="15"/>
  <c r="R146" i="15"/>
  <c r="R145" i="15"/>
  <c r="R144" i="15"/>
  <c r="R143" i="15"/>
  <c r="R142" i="15"/>
  <c r="R139" i="15"/>
  <c r="R138" i="15"/>
  <c r="R135" i="15"/>
  <c r="R134" i="15"/>
  <c r="R133" i="15"/>
  <c r="R132" i="15"/>
  <c r="R131" i="15"/>
  <c r="R130" i="15"/>
  <c r="R127" i="15"/>
  <c r="R126" i="15"/>
  <c r="R125" i="15"/>
  <c r="R124" i="15"/>
  <c r="R123" i="15"/>
  <c r="R122" i="15"/>
  <c r="R121" i="15"/>
  <c r="R120" i="15"/>
  <c r="R119" i="15"/>
  <c r="R118" i="15"/>
  <c r="R117" i="15"/>
  <c r="R116" i="15"/>
  <c r="R115" i="15"/>
  <c r="R114" i="15"/>
  <c r="R113" i="15"/>
  <c r="R112" i="15"/>
  <c r="R111" i="15"/>
  <c r="R110" i="15"/>
  <c r="R107" i="15"/>
  <c r="R106" i="15"/>
  <c r="R105" i="15"/>
  <c r="R104" i="15"/>
  <c r="R103" i="15"/>
  <c r="R102" i="15"/>
  <c r="R101" i="15"/>
  <c r="R100" i="15"/>
  <c r="R99" i="15"/>
  <c r="R98" i="15"/>
  <c r="R97" i="15"/>
  <c r="R96" i="15"/>
  <c r="R95" i="15"/>
  <c r="R94" i="15"/>
  <c r="R93" i="15"/>
  <c r="R92" i="15"/>
  <c r="R91" i="15"/>
  <c r="R90" i="15"/>
  <c r="R89" i="15"/>
  <c r="R88" i="15"/>
  <c r="R87" i="15"/>
  <c r="R86" i="15"/>
  <c r="R85" i="15"/>
  <c r="R82" i="15"/>
  <c r="R81" i="15"/>
  <c r="R80" i="15"/>
  <c r="R79" i="15"/>
  <c r="R78" i="15"/>
  <c r="R77" i="15"/>
  <c r="R76" i="15"/>
  <c r="R75" i="15"/>
  <c r="R74" i="15"/>
  <c r="R73" i="15"/>
  <c r="R70" i="15"/>
  <c r="R69" i="15"/>
  <c r="R68" i="15"/>
  <c r="R67" i="15"/>
  <c r="R66" i="15"/>
  <c r="R63" i="15"/>
  <c r="R62" i="15"/>
  <c r="R61" i="15"/>
  <c r="R60" i="15"/>
  <c r="R59" i="15"/>
  <c r="R58" i="15"/>
  <c r="R57" i="15"/>
  <c r="R56" i="15"/>
  <c r="R55" i="15"/>
  <c r="R54" i="15"/>
  <c r="R53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3" i="15"/>
  <c r="R22" i="15"/>
  <c r="R21" i="15"/>
  <c r="R20" i="15"/>
  <c r="R19" i="15"/>
  <c r="R16" i="15"/>
  <c r="R15" i="15"/>
  <c r="R14" i="15"/>
  <c r="R13" i="15"/>
  <c r="R12" i="15"/>
  <c r="R11" i="15"/>
  <c r="R10" i="15"/>
  <c r="R9" i="15"/>
  <c r="R8" i="15"/>
  <c r="R7" i="15"/>
  <c r="M247" i="15"/>
  <c r="M244" i="15"/>
  <c r="M243" i="15"/>
  <c r="M242" i="15"/>
  <c r="M241" i="15"/>
  <c r="M240" i="15"/>
  <c r="M239" i="15"/>
  <c r="M238" i="15"/>
  <c r="M237" i="15"/>
  <c r="M236" i="15"/>
  <c r="M235" i="15"/>
  <c r="M234" i="15"/>
  <c r="M233" i="15"/>
  <c r="M232" i="15"/>
  <c r="M231" i="15"/>
  <c r="M230" i="15"/>
  <c r="M229" i="15"/>
  <c r="M228" i="15"/>
  <c r="M227" i="15"/>
  <c r="M226" i="15"/>
  <c r="M225" i="15"/>
  <c r="M224" i="15"/>
  <c r="M223" i="15"/>
  <c r="M222" i="15"/>
  <c r="M221" i="15"/>
  <c r="M220" i="15"/>
  <c r="M219" i="15"/>
  <c r="M218" i="15"/>
  <c r="M217" i="15"/>
  <c r="M216" i="15"/>
  <c r="M215" i="15"/>
  <c r="M214" i="15"/>
  <c r="M213" i="15"/>
  <c r="M212" i="15"/>
  <c r="M209" i="15"/>
  <c r="M208" i="15"/>
  <c r="M207" i="15"/>
  <c r="M206" i="15"/>
  <c r="M205" i="15"/>
  <c r="M204" i="15"/>
  <c r="M203" i="15"/>
  <c r="M202" i="15"/>
  <c r="M201" i="15"/>
  <c r="M200" i="15"/>
  <c r="M199" i="15"/>
  <c r="M198" i="15"/>
  <c r="M197" i="15"/>
  <c r="M196" i="15"/>
  <c r="M195" i="15"/>
  <c r="M194" i="15"/>
  <c r="M193" i="15"/>
  <c r="M192" i="15"/>
  <c r="M191" i="15"/>
  <c r="M190" i="15"/>
  <c r="M187" i="15"/>
  <c r="M186" i="15"/>
  <c r="M185" i="15"/>
  <c r="M184" i="15"/>
  <c r="M183" i="15"/>
  <c r="M182" i="15"/>
  <c r="M181" i="15"/>
  <c r="M180" i="15"/>
  <c r="M179" i="15"/>
  <c r="M178" i="15"/>
  <c r="M177" i="15"/>
  <c r="M176" i="15"/>
  <c r="M175" i="15"/>
  <c r="M174" i="15"/>
  <c r="M173" i="15"/>
  <c r="M172" i="15"/>
  <c r="M171" i="15"/>
  <c r="M170" i="15"/>
  <c r="M169" i="15"/>
  <c r="M168" i="15"/>
  <c r="M167" i="15"/>
  <c r="M166" i="15"/>
  <c r="M165" i="15"/>
  <c r="M164" i="15"/>
  <c r="M163" i="15"/>
  <c r="M162" i="15"/>
  <c r="M161" i="15"/>
  <c r="M160" i="15"/>
  <c r="M159" i="15"/>
  <c r="M158" i="15"/>
  <c r="M157" i="15"/>
  <c r="M156" i="15"/>
  <c r="M155" i="15"/>
  <c r="M154" i="15"/>
  <c r="M153" i="15"/>
  <c r="M152" i="15"/>
  <c r="M151" i="15"/>
  <c r="M150" i="15"/>
  <c r="M149" i="15"/>
  <c r="M148" i="15"/>
  <c r="M147" i="15"/>
  <c r="M146" i="15"/>
  <c r="M145" i="15"/>
  <c r="M144" i="15"/>
  <c r="M143" i="15"/>
  <c r="M142" i="15"/>
  <c r="M139" i="15"/>
  <c r="M138" i="15"/>
  <c r="M135" i="15"/>
  <c r="M134" i="15"/>
  <c r="M133" i="15"/>
  <c r="M132" i="15"/>
  <c r="M131" i="15"/>
  <c r="M130" i="15"/>
  <c r="M127" i="15"/>
  <c r="M126" i="15"/>
  <c r="M125" i="15"/>
  <c r="M124" i="15"/>
  <c r="M123" i="15"/>
  <c r="M122" i="15"/>
  <c r="M121" i="15"/>
  <c r="M120" i="15"/>
  <c r="M119" i="15"/>
  <c r="M118" i="15"/>
  <c r="M117" i="15"/>
  <c r="M116" i="15"/>
  <c r="M115" i="15"/>
  <c r="M114" i="15"/>
  <c r="M113" i="15"/>
  <c r="M112" i="15"/>
  <c r="M111" i="15"/>
  <c r="M110" i="15"/>
  <c r="M107" i="15"/>
  <c r="M106" i="15"/>
  <c r="M105" i="15"/>
  <c r="M104" i="15"/>
  <c r="M103" i="15"/>
  <c r="M102" i="15"/>
  <c r="M101" i="15"/>
  <c r="M99" i="15"/>
  <c r="M98" i="15"/>
  <c r="M97" i="15"/>
  <c r="M96" i="15"/>
  <c r="M95" i="15"/>
  <c r="M94" i="15"/>
  <c r="M93" i="15"/>
  <c r="M92" i="15"/>
  <c r="M91" i="15"/>
  <c r="M90" i="15"/>
  <c r="M89" i="15"/>
  <c r="M88" i="15"/>
  <c r="M87" i="15"/>
  <c r="M86" i="15"/>
  <c r="M85" i="15"/>
  <c r="M82" i="15"/>
  <c r="M81" i="15"/>
  <c r="M80" i="15"/>
  <c r="M79" i="15"/>
  <c r="M78" i="15"/>
  <c r="M77" i="15"/>
  <c r="M76" i="15"/>
  <c r="M75" i="15"/>
  <c r="M74" i="15"/>
  <c r="M73" i="15"/>
  <c r="M70" i="15"/>
  <c r="M69" i="15"/>
  <c r="M68" i="15"/>
  <c r="M67" i="15"/>
  <c r="M66" i="15"/>
  <c r="M63" i="15"/>
  <c r="M62" i="15"/>
  <c r="M61" i="15"/>
  <c r="M60" i="15"/>
  <c r="M59" i="15"/>
  <c r="M58" i="15"/>
  <c r="M57" i="15"/>
  <c r="M56" i="15"/>
  <c r="M55" i="15"/>
  <c r="M54" i="15"/>
  <c r="M53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3" i="15"/>
  <c r="M22" i="15"/>
  <c r="M21" i="15"/>
  <c r="M20" i="15"/>
  <c r="M19" i="15"/>
  <c r="M16" i="15"/>
  <c r="M15" i="15"/>
  <c r="M14" i="15"/>
  <c r="M13" i="15"/>
  <c r="M12" i="15"/>
  <c r="M11" i="15"/>
  <c r="M10" i="15"/>
  <c r="M9" i="15"/>
  <c r="M8" i="15"/>
  <c r="M7" i="15"/>
  <c r="G100" i="15"/>
  <c r="M100" i="15" s="1"/>
  <c r="S234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3" i="14"/>
  <c r="S132" i="14"/>
  <c r="S129" i="14"/>
  <c r="S128" i="14"/>
  <c r="S127" i="14"/>
  <c r="S126" i="14"/>
  <c r="S125" i="14"/>
  <c r="S124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6" i="14"/>
  <c r="S75" i="14"/>
  <c r="S74" i="14"/>
  <c r="S73" i="14"/>
  <c r="S72" i="14"/>
  <c r="S71" i="14"/>
  <c r="S70" i="14"/>
  <c r="S69" i="14"/>
  <c r="S68" i="14"/>
  <c r="S65" i="14"/>
  <c r="S64" i="14"/>
  <c r="S63" i="14"/>
  <c r="S62" i="14"/>
  <c r="S61" i="14"/>
  <c r="S60" i="14"/>
  <c r="S57" i="14"/>
  <c r="S56" i="14"/>
  <c r="S55" i="14"/>
  <c r="S54" i="14"/>
  <c r="S53" i="14"/>
  <c r="S52" i="14"/>
  <c r="S51" i="14"/>
  <c r="S50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2" i="14"/>
  <c r="S21" i="14"/>
  <c r="S20" i="14"/>
  <c r="S19" i="14"/>
  <c r="S18" i="14"/>
  <c r="S15" i="14"/>
  <c r="S14" i="14"/>
  <c r="S13" i="14"/>
  <c r="S12" i="14"/>
  <c r="S11" i="14"/>
  <c r="S10" i="14"/>
  <c r="S9" i="14"/>
  <c r="S8" i="14"/>
  <c r="S7" i="14"/>
  <c r="N234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3" i="14"/>
  <c r="N132" i="14"/>
  <c r="N129" i="14"/>
  <c r="N128" i="14"/>
  <c r="N127" i="14"/>
  <c r="N126" i="14"/>
  <c r="N125" i="14"/>
  <c r="N124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1" i="14"/>
  <c r="N100" i="14"/>
  <c r="N99" i="14"/>
  <c r="N98" i="14"/>
  <c r="N97" i="14"/>
  <c r="N96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6" i="14"/>
  <c r="N75" i="14"/>
  <c r="N74" i="14"/>
  <c r="N73" i="14"/>
  <c r="N72" i="14"/>
  <c r="N71" i="14"/>
  <c r="N70" i="14"/>
  <c r="N69" i="14"/>
  <c r="N68" i="14"/>
  <c r="N65" i="14"/>
  <c r="N64" i="14"/>
  <c r="N63" i="14"/>
  <c r="N62" i="14"/>
  <c r="N61" i="14"/>
  <c r="N60" i="14"/>
  <c r="N57" i="14"/>
  <c r="N56" i="14"/>
  <c r="N55" i="14"/>
  <c r="N54" i="14"/>
  <c r="N53" i="14"/>
  <c r="N52" i="14"/>
  <c r="N51" i="14"/>
  <c r="N50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8" i="14"/>
  <c r="N27" i="14"/>
  <c r="N26" i="14"/>
  <c r="N25" i="14"/>
  <c r="N22" i="14"/>
  <c r="N21" i="14"/>
  <c r="N20" i="14"/>
  <c r="N19" i="14"/>
  <c r="N18" i="14"/>
  <c r="N15" i="14"/>
  <c r="N14" i="14"/>
  <c r="N13" i="14"/>
  <c r="N12" i="14"/>
  <c r="N11" i="14"/>
  <c r="N10" i="14"/>
  <c r="N9" i="14"/>
  <c r="N8" i="14"/>
  <c r="N7" i="14"/>
  <c r="G95" i="14"/>
  <c r="N95" i="14" s="1"/>
  <c r="G29" i="14"/>
  <c r="N29" i="14" s="1"/>
  <c r="O7" i="13" l="1"/>
  <c r="O220" i="13"/>
  <c r="O219" i="13"/>
  <c r="O218" i="13"/>
  <c r="O217" i="13"/>
  <c r="O216" i="13"/>
  <c r="O215" i="13"/>
  <c r="O214" i="13"/>
  <c r="O213" i="13"/>
  <c r="O212" i="13"/>
  <c r="O211" i="13"/>
  <c r="O210" i="13"/>
  <c r="O209" i="13"/>
  <c r="O208" i="13"/>
  <c r="O207" i="13"/>
  <c r="O206" i="13"/>
  <c r="O205" i="13"/>
  <c r="O204" i="13"/>
  <c r="O203" i="13"/>
  <c r="O202" i="13"/>
  <c r="O201" i="13"/>
  <c r="O200" i="13"/>
  <c r="O199" i="13"/>
  <c r="O198" i="13"/>
  <c r="O197" i="13"/>
  <c r="O196" i="13"/>
  <c r="O195" i="13"/>
  <c r="O194" i="13"/>
  <c r="O191" i="13"/>
  <c r="O190" i="13"/>
  <c r="O189" i="13"/>
  <c r="O188" i="13"/>
  <c r="O187" i="13"/>
  <c r="O186" i="13"/>
  <c r="O185" i="13"/>
  <c r="O184" i="13"/>
  <c r="O183" i="13"/>
  <c r="O182" i="13"/>
  <c r="O181" i="13"/>
  <c r="O180" i="13"/>
  <c r="O179" i="13"/>
  <c r="O178" i="13"/>
  <c r="O177" i="13"/>
  <c r="O176" i="13"/>
  <c r="O175" i="13"/>
  <c r="O174" i="13"/>
  <c r="O171" i="13"/>
  <c r="O170" i="13"/>
  <c r="O169" i="13"/>
  <c r="O168" i="13"/>
  <c r="O167" i="13"/>
  <c r="O166" i="13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7" i="13"/>
  <c r="O126" i="13"/>
  <c r="O123" i="13"/>
  <c r="O122" i="13"/>
  <c r="O121" i="13"/>
  <c r="O120" i="13"/>
  <c r="O119" i="13"/>
  <c r="O118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0" i="13"/>
  <c r="O69" i="13"/>
  <c r="O68" i="13"/>
  <c r="O67" i="13"/>
  <c r="O66" i="13"/>
  <c r="O65" i="13"/>
  <c r="O64" i="13"/>
  <c r="O63" i="13"/>
  <c r="O60" i="13"/>
  <c r="O59" i="13"/>
  <c r="O58" i="13"/>
  <c r="O57" i="13"/>
  <c r="O56" i="13"/>
  <c r="O55" i="13"/>
  <c r="O52" i="13"/>
  <c r="O51" i="13"/>
  <c r="O50" i="13"/>
  <c r="O49" i="13"/>
  <c r="O48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0" i="13"/>
  <c r="O19" i="13"/>
  <c r="O18" i="13"/>
  <c r="O17" i="13"/>
  <c r="O16" i="13"/>
  <c r="O13" i="13"/>
  <c r="O12" i="13"/>
  <c r="O11" i="13"/>
  <c r="O10" i="13"/>
  <c r="O9" i="13"/>
  <c r="O8" i="13"/>
  <c r="K220" i="13"/>
  <c r="K219" i="13"/>
  <c r="K218" i="13"/>
  <c r="K217" i="13"/>
  <c r="K216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7" i="13"/>
  <c r="K176" i="13"/>
  <c r="K175" i="13"/>
  <c r="K174" i="13"/>
  <c r="K171" i="13"/>
  <c r="K170" i="13"/>
  <c r="K169" i="13"/>
  <c r="K168" i="13"/>
  <c r="K167" i="13"/>
  <c r="K166" i="13"/>
  <c r="K165" i="13"/>
  <c r="K164" i="13"/>
  <c r="K163" i="13"/>
  <c r="K162" i="13"/>
  <c r="K160" i="13"/>
  <c r="K159" i="13"/>
  <c r="K158" i="13"/>
  <c r="K157" i="13"/>
  <c r="K156" i="13"/>
  <c r="K155" i="13"/>
  <c r="K154" i="13"/>
  <c r="K153" i="13"/>
  <c r="K152" i="13"/>
  <c r="K151" i="13"/>
  <c r="K150" i="13"/>
  <c r="K148" i="13"/>
  <c r="K147" i="13"/>
  <c r="K146" i="13"/>
  <c r="K145" i="13"/>
  <c r="K144" i="13"/>
  <c r="K143" i="13"/>
  <c r="K142" i="13"/>
  <c r="K141" i="13"/>
  <c r="K140" i="13"/>
  <c r="K138" i="13"/>
  <c r="K136" i="13"/>
  <c r="K135" i="13"/>
  <c r="K133" i="13"/>
  <c r="K132" i="13"/>
  <c r="K131" i="13"/>
  <c r="K130" i="13"/>
  <c r="K127" i="13"/>
  <c r="K126" i="13"/>
  <c r="K123" i="13"/>
  <c r="K122" i="13"/>
  <c r="K121" i="13"/>
  <c r="K120" i="13"/>
  <c r="K119" i="13"/>
  <c r="K118" i="13"/>
  <c r="K115" i="13"/>
  <c r="K114" i="13"/>
  <c r="K111" i="13"/>
  <c r="K110" i="13"/>
  <c r="K109" i="13"/>
  <c r="K108" i="13"/>
  <c r="K106" i="13"/>
  <c r="K105" i="13"/>
  <c r="K104" i="13"/>
  <c r="K103" i="13"/>
  <c r="K102" i="13"/>
  <c r="K101" i="13"/>
  <c r="K100" i="13"/>
  <c r="K99" i="13"/>
  <c r="K98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0" i="13"/>
  <c r="K69" i="13"/>
  <c r="K68" i="13"/>
  <c r="K67" i="13"/>
  <c r="K66" i="13"/>
  <c r="K65" i="13"/>
  <c r="K64" i="13"/>
  <c r="K63" i="13"/>
  <c r="K60" i="13"/>
  <c r="K59" i="13"/>
  <c r="K58" i="13"/>
  <c r="K57" i="13"/>
  <c r="K56" i="13"/>
  <c r="K55" i="13"/>
  <c r="K52" i="13"/>
  <c r="K51" i="13"/>
  <c r="K50" i="13"/>
  <c r="K49" i="13"/>
  <c r="K48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3" i="13"/>
  <c r="K20" i="13"/>
  <c r="K19" i="13"/>
  <c r="K18" i="13"/>
  <c r="K17" i="13"/>
  <c r="K16" i="13"/>
  <c r="K13" i="13"/>
  <c r="K12" i="13"/>
  <c r="K11" i="13"/>
  <c r="K10" i="13"/>
  <c r="K9" i="13"/>
  <c r="K8" i="13"/>
  <c r="K7" i="13"/>
  <c r="C179" i="13"/>
  <c r="K179" i="13" s="1"/>
  <c r="C178" i="13"/>
  <c r="K178" i="13" s="1"/>
  <c r="C161" i="13"/>
  <c r="K161" i="13" s="1"/>
  <c r="C149" i="13"/>
  <c r="K149" i="13" s="1"/>
  <c r="C139" i="13"/>
  <c r="K139" i="13" s="1"/>
  <c r="C137" i="13"/>
  <c r="K137" i="13" s="1"/>
  <c r="C134" i="13"/>
  <c r="K134" i="13" s="1"/>
  <c r="C113" i="13"/>
  <c r="K113" i="13" s="1"/>
  <c r="C112" i="13"/>
  <c r="K112" i="13" s="1"/>
  <c r="C107" i="13"/>
  <c r="K107" i="13" s="1"/>
  <c r="C73" i="13"/>
  <c r="K73" i="13" s="1"/>
  <c r="C24" i="13"/>
  <c r="K24" i="13" s="1"/>
  <c r="C215" i="13"/>
  <c r="K215" i="13" s="1"/>
</calcChain>
</file>

<file path=xl/sharedStrings.xml><?xml version="1.0" encoding="utf-8"?>
<sst xmlns="http://schemas.openxmlformats.org/spreadsheetml/2006/main" count="8277" uniqueCount="800">
  <si>
    <t>HOGAR CABAÑAS</t>
  </si>
  <si>
    <t>Código</t>
  </si>
  <si>
    <t>Empleado</t>
  </si>
  <si>
    <t>Sueldo</t>
  </si>
  <si>
    <t>Horas extras</t>
  </si>
  <si>
    <t>Despensa</t>
  </si>
  <si>
    <t>Quinquenio</t>
  </si>
  <si>
    <t>*Otras* *Percepciones*</t>
  </si>
  <si>
    <t>*TOTAL* *PERCEPCIONES*</t>
  </si>
  <si>
    <t>*Otras* *Deducciones*</t>
  </si>
  <si>
    <t>*TOTAL* *DEDUCCIONES*</t>
  </si>
  <si>
    <t>*NETO*</t>
  </si>
  <si>
    <t>1218</t>
  </si>
  <si>
    <t>Alfaro Magdaleno Alicia</t>
  </si>
  <si>
    <t>1973</t>
  </si>
  <si>
    <t>Robles Ureña Silvia Rosalia</t>
  </si>
  <si>
    <t>2119</t>
  </si>
  <si>
    <t>Guzman Aguilar Claudia Margarita</t>
  </si>
  <si>
    <t>2191</t>
  </si>
  <si>
    <t>Gonzalez Gutierrez Elizabeth</t>
  </si>
  <si>
    <t>2195</t>
  </si>
  <si>
    <t>Berzunza Meza Ana Maria</t>
  </si>
  <si>
    <t>2222</t>
  </si>
  <si>
    <t>Diaz Chavez Jorge Ricardo</t>
  </si>
  <si>
    <t>2229</t>
  </si>
  <si>
    <t>Garcia Gutierrez Karla Fernanda</t>
  </si>
  <si>
    <t>0150</t>
  </si>
  <si>
    <t>Garavito Aguirre Gerardo</t>
  </si>
  <si>
    <t>1202</t>
  </si>
  <si>
    <t>Vallejo Ayala Aurora</t>
  </si>
  <si>
    <t>1318</t>
  </si>
  <si>
    <t>Ibarra Vizcaino Ana Maria</t>
  </si>
  <si>
    <t>1695</t>
  </si>
  <si>
    <t>Garcia Hernandez Thelma Patricia</t>
  </si>
  <si>
    <t>1849</t>
  </si>
  <si>
    <t>Torres Quezada Paulina Ivette</t>
  </si>
  <si>
    <t>0187</t>
  </si>
  <si>
    <t>Serra Ruiz Leticia</t>
  </si>
  <si>
    <t>0230</t>
  </si>
  <si>
    <t>De La Garza Campero Lourdes</t>
  </si>
  <si>
    <t>0240</t>
  </si>
  <si>
    <t>De La Cruz Benites Ma Guadalupe</t>
  </si>
  <si>
    <t>0940</t>
  </si>
  <si>
    <t>Esparza Maldonado Altagracia</t>
  </si>
  <si>
    <t>1271</t>
  </si>
  <si>
    <t>Barajas Ruiz Ma. De La Luz</t>
  </si>
  <si>
    <t>1357</t>
  </si>
  <si>
    <t>Ramirez Sanchez Norma Aurora</t>
  </si>
  <si>
    <t>1430</t>
  </si>
  <si>
    <t>Candelario Garcia Margarita</t>
  </si>
  <si>
    <t>1864</t>
  </si>
  <si>
    <t>Macias Ramos Tania Edith</t>
  </si>
  <si>
    <t>1875</t>
  </si>
  <si>
    <t>Hernandez Santana Maria Del Carmen</t>
  </si>
  <si>
    <t>1931</t>
  </si>
  <si>
    <t>Perez Lopez Raquel</t>
  </si>
  <si>
    <t>1938</t>
  </si>
  <si>
    <t>Honorato Vazquez Maria Teresa</t>
  </si>
  <si>
    <t>1959</t>
  </si>
  <si>
    <t>Gallardo Rubio Elizabeth</t>
  </si>
  <si>
    <t>2002</t>
  </si>
  <si>
    <t>Polanco Gonzalez Liliana</t>
  </si>
  <si>
    <t>2053</t>
  </si>
  <si>
    <t>Robles Contreras Sandra Maria</t>
  </si>
  <si>
    <t>2062</t>
  </si>
  <si>
    <t>Padierna Jimenez Margarita</t>
  </si>
  <si>
    <t>2068</t>
  </si>
  <si>
    <t>Aguilar Giron Magda Veronica De Rocio</t>
  </si>
  <si>
    <t>2079</t>
  </si>
  <si>
    <t>Macias Perez Julio Adrian</t>
  </si>
  <si>
    <t>2142</t>
  </si>
  <si>
    <t>Gonzalez Guzman Elizabeth</t>
  </si>
  <si>
    <t>2171</t>
  </si>
  <si>
    <t>Perez Jara Bertha Maria</t>
  </si>
  <si>
    <t>2173</t>
  </si>
  <si>
    <t>Lopez Cervantes Delia Margarita</t>
  </si>
  <si>
    <t>2174</t>
  </si>
  <si>
    <t>Gil Mota Anaid Lizbeth</t>
  </si>
  <si>
    <t>2205</t>
  </si>
  <si>
    <t>Garcia Calvario Maria De Los Angeles</t>
  </si>
  <si>
    <t>2209</t>
  </si>
  <si>
    <t>Gonzalez Avila Dafnee Michele</t>
  </si>
  <si>
    <t>2129</t>
  </si>
  <si>
    <t>Chavez Sanchez Denise Margarita</t>
  </si>
  <si>
    <t>2190</t>
  </si>
  <si>
    <t>Cabezas Ruvalcaba Betsabe</t>
  </si>
  <si>
    <t>2210</t>
  </si>
  <si>
    <t>Flores Anaya Ivette</t>
  </si>
  <si>
    <t>2223</t>
  </si>
  <si>
    <t>Perez Sanchez Jose Luis</t>
  </si>
  <si>
    <t>2228</t>
  </si>
  <si>
    <t>Gonzalez Garcia Susana</t>
  </si>
  <si>
    <t>0410</t>
  </si>
  <si>
    <t>Vazquez Jaime Felipa</t>
  </si>
  <si>
    <t>1349</t>
  </si>
  <si>
    <t>Pizano Vega Maria Del Carmen</t>
  </si>
  <si>
    <t>1402</t>
  </si>
  <si>
    <t>Medina Ortega Claudia Leticia</t>
  </si>
  <si>
    <t>2114</t>
  </si>
  <si>
    <t>Becerra  Olmos Esmeralda</t>
  </si>
  <si>
    <t>2208</t>
  </si>
  <si>
    <t>Medina Corona Martha Isabel</t>
  </si>
  <si>
    <t>2226</t>
  </si>
  <si>
    <t>Martinez Vazquez Teresa De Jesus</t>
  </si>
  <si>
    <t>0440</t>
  </si>
  <si>
    <t>Alba Vega Carmen Leticia</t>
  </si>
  <si>
    <t>1510</t>
  </si>
  <si>
    <t>Garcia Rubio Maria Patricia</t>
  </si>
  <si>
    <t>2096</t>
  </si>
  <si>
    <t>Perez Hernandez Mayra Lorena</t>
  </si>
  <si>
    <t>2166</t>
  </si>
  <si>
    <t>Larios Proa Adriana Elizabeth</t>
  </si>
  <si>
    <t>2203</t>
  </si>
  <si>
    <t>Gonzalez Andrade Flor Nayeli</t>
  </si>
  <si>
    <t>2211</t>
  </si>
  <si>
    <t>Lomeli Fernandez Cecilia Nayeli</t>
  </si>
  <si>
    <t>2217</t>
  </si>
  <si>
    <t>Castro  Munguia Josue David</t>
  </si>
  <si>
    <t>2225</t>
  </si>
  <si>
    <t>Cruz Garcia Beatriz Adriana</t>
  </si>
  <si>
    <t>0172</t>
  </si>
  <si>
    <t>Lopez Yepez Martin</t>
  </si>
  <si>
    <t>0630</t>
  </si>
  <si>
    <t>Lopez Ortiz Jose Del Carmen</t>
  </si>
  <si>
    <t>1274</t>
  </si>
  <si>
    <t>Tolentino Cabrera Cristorrey</t>
  </si>
  <si>
    <t>1346</t>
  </si>
  <si>
    <t>Rodriguez Garcia Angelica</t>
  </si>
  <si>
    <t>1380</t>
  </si>
  <si>
    <t>Ortiz Magaña Luis</t>
  </si>
  <si>
    <t>1392</t>
  </si>
  <si>
    <t>Beltran Moran Santiago</t>
  </si>
  <si>
    <t>1523</t>
  </si>
  <si>
    <t>Nuño Gonzalez Antonio</t>
  </si>
  <si>
    <t>1571</t>
  </si>
  <si>
    <t>Montes Cardenas Javier</t>
  </si>
  <si>
    <t>1587</t>
  </si>
  <si>
    <t>Ramirez Sanchez Juan Carlos</t>
  </si>
  <si>
    <t>1589</t>
  </si>
  <si>
    <t>Cruz Martinez Salvador</t>
  </si>
  <si>
    <t>1647</t>
  </si>
  <si>
    <t>Meza Gonzalez Jaime Adrian</t>
  </si>
  <si>
    <t>1661</t>
  </si>
  <si>
    <t>Vasquez Salcedo Hugo Alejandro</t>
  </si>
  <si>
    <t>1676</t>
  </si>
  <si>
    <t>Beas Zarate Javier Gustavo</t>
  </si>
  <si>
    <t>1710</t>
  </si>
  <si>
    <t>Cervantes Camacho Jose Guadalupe</t>
  </si>
  <si>
    <t>1958</t>
  </si>
  <si>
    <t>Mendoza Frias Juan Carlos</t>
  </si>
  <si>
    <t>1998</t>
  </si>
  <si>
    <t>Hernandez Gonzalez Martin</t>
  </si>
  <si>
    <t>2057</t>
  </si>
  <si>
    <t>Herrera Medina Perla Rocio</t>
  </si>
  <si>
    <t>2099</t>
  </si>
  <si>
    <t>Cervantes Camacho Luis Alberto</t>
  </si>
  <si>
    <t>2144</t>
  </si>
  <si>
    <t>Barajas Saucedo Jose Manuel</t>
  </si>
  <si>
    <t>2153</t>
  </si>
  <si>
    <t>Davila Delgadillo Manuel</t>
  </si>
  <si>
    <t>2193</t>
  </si>
  <si>
    <t>Enciso Romero Oscar Arturo</t>
  </si>
  <si>
    <t>2196</t>
  </si>
  <si>
    <t>Gonzalez Abarca Hector</t>
  </si>
  <si>
    <t>2197</t>
  </si>
  <si>
    <t>Hernandez Gutierrez Cesar</t>
  </si>
  <si>
    <t>0166</t>
  </si>
  <si>
    <t>Ortega Gonzalez Irma</t>
  </si>
  <si>
    <t>0233</t>
  </si>
  <si>
    <t>Sanchez Garcia Maria De Lourdes</t>
  </si>
  <si>
    <t>0260</t>
  </si>
  <si>
    <t>Diaz Huante Melania</t>
  </si>
  <si>
    <t>0710</t>
  </si>
  <si>
    <t>Garcia Falcon Maria Soledad</t>
  </si>
  <si>
    <t>1338</t>
  </si>
  <si>
    <t>Navarro Maciel Angelica</t>
  </si>
  <si>
    <t>1408</t>
  </si>
  <si>
    <t>Salazar Perez Norma Angelica</t>
  </si>
  <si>
    <t>1420</t>
  </si>
  <si>
    <t>Chavez Moya Maria Del Refugio</t>
  </si>
  <si>
    <t>1471</t>
  </si>
  <si>
    <t>Rivera Gomez Ana Ma. De Jesus</t>
  </si>
  <si>
    <t>1712</t>
  </si>
  <si>
    <t>Arciniega Tabares Sonia Elizabeth</t>
  </si>
  <si>
    <t>1718</t>
  </si>
  <si>
    <t>Lamas Mojarro Ma Del Carmen</t>
  </si>
  <si>
    <t>1767</t>
  </si>
  <si>
    <t>Vargas Muñoz Cristina Elizabeth</t>
  </si>
  <si>
    <t>1783</t>
  </si>
  <si>
    <t>Sanchez Diaz Adriana</t>
  </si>
  <si>
    <t>1933</t>
  </si>
  <si>
    <t>Rosales Puentes Aide Bibiana</t>
  </si>
  <si>
    <t>1945</t>
  </si>
  <si>
    <t>Montaño  Ibarra Adriana</t>
  </si>
  <si>
    <t>2026</t>
  </si>
  <si>
    <t>Hernandez De Leon Karen Sarai Haidee</t>
  </si>
  <si>
    <t>2061</t>
  </si>
  <si>
    <t>Gomez Lazo Melany Dayana</t>
  </si>
  <si>
    <t>2117</t>
  </si>
  <si>
    <t>Herrera Torres Erika Yadira</t>
  </si>
  <si>
    <t>2213</t>
  </si>
  <si>
    <t>Amador  Pacheco Jose Trinidad</t>
  </si>
  <si>
    <t>1201</t>
  </si>
  <si>
    <t>Gonzalez Chavez Maria Luisa</t>
  </si>
  <si>
    <t>1456</t>
  </si>
  <si>
    <t>Beltran Lopez Miguel Alejandro</t>
  </si>
  <si>
    <t>1619</t>
  </si>
  <si>
    <t>Vazquez Soto Francisco</t>
  </si>
  <si>
    <t>1946</t>
  </si>
  <si>
    <t>Lopez X Armando Eligio</t>
  </si>
  <si>
    <t>2097</t>
  </si>
  <si>
    <t>Corona Avalos Blanca Argelia</t>
  </si>
  <si>
    <t>2198</t>
  </si>
  <si>
    <t>Leon  Arreola Roberto Carlos</t>
  </si>
  <si>
    <t>1835</t>
  </si>
  <si>
    <t>Ventura Medina Daniel Alejandro</t>
  </si>
  <si>
    <t>1955</t>
  </si>
  <si>
    <t>Miramontes Mendez Emmanuel</t>
  </si>
  <si>
    <t>1070</t>
  </si>
  <si>
    <t>Martinez Echeverria Rosa</t>
  </si>
  <si>
    <t>1333</t>
  </si>
  <si>
    <t>Martinez Lara Bertha</t>
  </si>
  <si>
    <t>1407</t>
  </si>
  <si>
    <t>Corona Pineda Eloisa</t>
  </si>
  <si>
    <t>1513</t>
  </si>
  <si>
    <t>Hernandez Fuentes Maria Trinidad</t>
  </si>
  <si>
    <t>1528</t>
  </si>
  <si>
    <t>Ramos Gonzalez Eva</t>
  </si>
  <si>
    <t>1559</t>
  </si>
  <si>
    <t>Ortiz De Leon Jacinta</t>
  </si>
  <si>
    <t>1581</t>
  </si>
  <si>
    <t>Sanchez Alvarez Rodríguez  Amalia Manuela</t>
  </si>
  <si>
    <t>1583</t>
  </si>
  <si>
    <t>Perez Gonzalez Bernardina</t>
  </si>
  <si>
    <t>1626</t>
  </si>
  <si>
    <t>Mendoza Llamas Celia</t>
  </si>
  <si>
    <t>1643</t>
  </si>
  <si>
    <t>Cedano Corona Zerafina</t>
  </si>
  <si>
    <t>1749</t>
  </si>
  <si>
    <t>Gonzalez Neri Maria Anselma</t>
  </si>
  <si>
    <t>1750</t>
  </si>
  <si>
    <t>Aguilar Ramírez Blanca Estela</t>
  </si>
  <si>
    <t>1756</t>
  </si>
  <si>
    <t>Rosales Perez Carmen</t>
  </si>
  <si>
    <t>1786</t>
  </si>
  <si>
    <t>Santiago Campos Juana</t>
  </si>
  <si>
    <t>1812</t>
  </si>
  <si>
    <t>Navarro Gutierrez Sandra Neyely</t>
  </si>
  <si>
    <t>1816</t>
  </si>
  <si>
    <t>Torres Sandoval Juana</t>
  </si>
  <si>
    <t>1839</t>
  </si>
  <si>
    <t>Tamayo Alonso Maria Del Carmen</t>
  </si>
  <si>
    <t>1890</t>
  </si>
  <si>
    <t>Aguilar Ornelas Silvia Mariana</t>
  </si>
  <si>
    <t>1918</t>
  </si>
  <si>
    <t>Rodriguez Ramirez Alma Gabriela</t>
  </si>
  <si>
    <t>1922</t>
  </si>
  <si>
    <t>Murillo Padilla  Rosa Isela</t>
  </si>
  <si>
    <t>1937</t>
  </si>
  <si>
    <t>Rivera Arreola Maribel Elizabeth</t>
  </si>
  <si>
    <t>1940</t>
  </si>
  <si>
    <t>Martinez Navarro Juana</t>
  </si>
  <si>
    <t>1941</t>
  </si>
  <si>
    <t>Mares  De La Paz Sandra Patricia</t>
  </si>
  <si>
    <t>1988</t>
  </si>
  <si>
    <t>Grajeda  Castillo Lizeth Anai</t>
  </si>
  <si>
    <t>2023</t>
  </si>
  <si>
    <t>Lopez Perez Guadalupe</t>
  </si>
  <si>
    <t>2027</t>
  </si>
  <si>
    <t>Razo Rivera Ana Laura</t>
  </si>
  <si>
    <t>2029</t>
  </si>
  <si>
    <t>Rosales Gomez Chantal Alejandra</t>
  </si>
  <si>
    <t>2074</t>
  </si>
  <si>
    <t>Castillo Alvarado Maria Ivette</t>
  </si>
  <si>
    <t>2092</t>
  </si>
  <si>
    <t>Sanchez Castro Lilia Patricia</t>
  </si>
  <si>
    <t>2094</t>
  </si>
  <si>
    <t>Garfias Talavera Maria Laura</t>
  </si>
  <si>
    <t>2101</t>
  </si>
  <si>
    <t>Vera  Pacheco Patricia</t>
  </si>
  <si>
    <t>2112</t>
  </si>
  <si>
    <t>Salame Coutiño Kimberly Michel</t>
  </si>
  <si>
    <t>2123</t>
  </si>
  <si>
    <t>Solis Ruelas Amparo</t>
  </si>
  <si>
    <t>2141</t>
  </si>
  <si>
    <t>Ruiz Garcia Rosa Laura</t>
  </si>
  <si>
    <t>2149</t>
  </si>
  <si>
    <t>Mora Morales Mariana</t>
  </si>
  <si>
    <t>2162</t>
  </si>
  <si>
    <t>Esquivel Oliden Maria Cristina</t>
  </si>
  <si>
    <t>2168</t>
  </si>
  <si>
    <t>Marquez Leon Monica</t>
  </si>
  <si>
    <t>2170</t>
  </si>
  <si>
    <t>Mejia Aguilar Bibiana Alejandra</t>
  </si>
  <si>
    <t>2175</t>
  </si>
  <si>
    <t>Perez Rojas Olivia Selene</t>
  </si>
  <si>
    <t>2184</t>
  </si>
  <si>
    <t>Hernandez Delgado Reyna Areli</t>
  </si>
  <si>
    <t>2200</t>
  </si>
  <si>
    <t>Aguilera Villaruel Rosa Imelda</t>
  </si>
  <si>
    <t>2216</t>
  </si>
  <si>
    <t>Lozano Salas Gabriela Noemi</t>
  </si>
  <si>
    <t>1453</t>
  </si>
  <si>
    <t>Gonzalez Mejia Maura</t>
  </si>
  <si>
    <t>1631</t>
  </si>
  <si>
    <t>Gonzalez Americano Maria Trinidad</t>
  </si>
  <si>
    <t>1640</t>
  </si>
  <si>
    <t>Cortes Aguilar Olivier</t>
  </si>
  <si>
    <t>1837</t>
  </si>
  <si>
    <t>Sanchez Castillo Miriam Susana</t>
  </si>
  <si>
    <t>1902</t>
  </si>
  <si>
    <t>Toribio Ramos Maria Guadalupe</t>
  </si>
  <si>
    <t>1921</t>
  </si>
  <si>
    <t>Luna  De La Cruz Maria Josefina</t>
  </si>
  <si>
    <t>1947</t>
  </si>
  <si>
    <t>Carrillo Gonzalez Laura Margarita</t>
  </si>
  <si>
    <t>1952</t>
  </si>
  <si>
    <t>Sahagun Contreras Ana Karina</t>
  </si>
  <si>
    <t>1963</t>
  </si>
  <si>
    <t>Coronado Benitez Blanca Nelida</t>
  </si>
  <si>
    <t>2007</t>
  </si>
  <si>
    <t>Hernandez Ochoa Ana Leida</t>
  </si>
  <si>
    <t>2037</t>
  </si>
  <si>
    <t>Trinidad Blanco Lucia</t>
  </si>
  <si>
    <t>2042</t>
  </si>
  <si>
    <t>Gutierrez  Salcedo Alma Delia</t>
  </si>
  <si>
    <t>2077</t>
  </si>
  <si>
    <t>Ramirez Barreto Miryam</t>
  </si>
  <si>
    <t>2150</t>
  </si>
  <si>
    <t>Solis Baltazar Edith</t>
  </si>
  <si>
    <t>2183</t>
  </si>
  <si>
    <t>Carrillo Bimbela Diana Ivette</t>
  </si>
  <si>
    <t>2187</t>
  </si>
  <si>
    <t>Retana Manriquez Viridiana Rosalba</t>
  </si>
  <si>
    <t>2202</t>
  </si>
  <si>
    <t>Arce Araya Marta</t>
  </si>
  <si>
    <t>2218</t>
  </si>
  <si>
    <t>Tirado Fuentes Araceli</t>
  </si>
  <si>
    <t>0830</t>
  </si>
  <si>
    <t>Contreras Due&amp;as Leticia</t>
  </si>
  <si>
    <t>1496</t>
  </si>
  <si>
    <t>Santana Cruz Rosa Isely</t>
  </si>
  <si>
    <t>1623</t>
  </si>
  <si>
    <t>Alvarez Valenzuela Gloria</t>
  </si>
  <si>
    <t>1708</t>
  </si>
  <si>
    <t>Jimenez Granados Veronica</t>
  </si>
  <si>
    <t>1927</t>
  </si>
  <si>
    <t>Cervantes Serafin Nancy</t>
  </si>
  <si>
    <t>1957</t>
  </si>
  <si>
    <t>Collazo Esquivel Veronica</t>
  </si>
  <si>
    <t>1960</t>
  </si>
  <si>
    <t>Beleche  Garcia Beatriz</t>
  </si>
  <si>
    <t>1964</t>
  </si>
  <si>
    <t>Trujillo Alvarado Jesus Misael</t>
  </si>
  <si>
    <t>1976</t>
  </si>
  <si>
    <t>Perez Flores Maria Candelaria</t>
  </si>
  <si>
    <t>1985</t>
  </si>
  <si>
    <t>Arias Alvarez Marcela</t>
  </si>
  <si>
    <t>2035</t>
  </si>
  <si>
    <t>Jimenez Granados Sendy</t>
  </si>
  <si>
    <t>2041</t>
  </si>
  <si>
    <t>Rodriguez Sanchez Rubi Peregrina</t>
  </si>
  <si>
    <t>2051</t>
  </si>
  <si>
    <t>Guzman Herazo Rocio Del Carmen</t>
  </si>
  <si>
    <t>2078</t>
  </si>
  <si>
    <t>Figueroa Martinez Myriam Cecilia</t>
  </si>
  <si>
    <t>2081</t>
  </si>
  <si>
    <t>Ortiz Ortiz Regino Alfonso</t>
  </si>
  <si>
    <t>2084</t>
  </si>
  <si>
    <t>Esquivel Soto Carmen</t>
  </si>
  <si>
    <t>2085</t>
  </si>
  <si>
    <t>Valdivia Vitela Elena Isabel</t>
  </si>
  <si>
    <t>2139</t>
  </si>
  <si>
    <t>Angulo Lomeli Angelica</t>
  </si>
  <si>
    <t>2146</t>
  </si>
  <si>
    <t>Garcia  Flores  Marco Antonio</t>
  </si>
  <si>
    <t>2151</t>
  </si>
  <si>
    <t>Manzo Pantoja Sandra Veronica</t>
  </si>
  <si>
    <t>2156</t>
  </si>
  <si>
    <t>Ibañez  Torres Cristina</t>
  </si>
  <si>
    <t>2169</t>
  </si>
  <si>
    <t>Marquez Ortiz Araceli</t>
  </si>
  <si>
    <t>2185</t>
  </si>
  <si>
    <t>Barba Reynaga Arturo</t>
  </si>
  <si>
    <t>2188</t>
  </si>
  <si>
    <t>De Dios Santana Veronica Jazmin</t>
  </si>
  <si>
    <t>2199</t>
  </si>
  <si>
    <t>Ramirez Perez Saul</t>
  </si>
  <si>
    <t>2215</t>
  </si>
  <si>
    <t>Ruvalcaba Martinez Elva Leticia</t>
  </si>
  <si>
    <t>2227</t>
  </si>
  <si>
    <t>Buelna Marin Alondra Karina</t>
  </si>
  <si>
    <t xml:space="preserve"> </t>
  </si>
  <si>
    <t>Aguinaldo</t>
  </si>
  <si>
    <t>Prima de antiguedad</t>
  </si>
  <si>
    <t>I.S.R. a compensar</t>
  </si>
  <si>
    <t>2235</t>
  </si>
  <si>
    <t>Aguayo Orozco Christian</t>
  </si>
  <si>
    <t>2237</t>
  </si>
  <si>
    <t>Melgar Chavez Rebeca Del Carmen</t>
  </si>
  <si>
    <t>2201</t>
  </si>
  <si>
    <t>Cabrales Lagos Georgina Ines</t>
  </si>
  <si>
    <t>2207</t>
  </si>
  <si>
    <t>Magallon Delgado Maria De Los Angeles</t>
  </si>
  <si>
    <t>2231</t>
  </si>
  <si>
    <t>Ramirez  Ceja  Rodolfo</t>
  </si>
  <si>
    <t>2233</t>
  </si>
  <si>
    <t>Collazo Esquivel Sonia</t>
  </si>
  <si>
    <t>2230</t>
  </si>
  <si>
    <t>Ruiz Orozco Manuel</t>
  </si>
  <si>
    <t>2232</t>
  </si>
  <si>
    <t>Garin Ibarra Yesenia Guadalupe</t>
  </si>
  <si>
    <t>2234</t>
  </si>
  <si>
    <t>Patiño Navarro Sonia</t>
  </si>
  <si>
    <t>2236</t>
  </si>
  <si>
    <t>Prefecto Martinez Adan Otoniel</t>
  </si>
  <si>
    <t>2106</t>
  </si>
  <si>
    <t>Perez Medina Gema Nataly</t>
  </si>
  <si>
    <t>2238</t>
  </si>
  <si>
    <t>Romero Mena Nidia Jannette</t>
  </si>
  <si>
    <t>2247</t>
  </si>
  <si>
    <t>Alvarez Lopez Maricela</t>
  </si>
  <si>
    <t>2243</t>
  </si>
  <si>
    <t>Gomez Hernandez Karen Anahi</t>
  </si>
  <si>
    <t>2244</t>
  </si>
  <si>
    <t>Reynaga Berumen Erick Fernando</t>
  </si>
  <si>
    <t>2249</t>
  </si>
  <si>
    <t>Cornejo Ruiz Maria Guadalupe</t>
  </si>
  <si>
    <t>2251</t>
  </si>
  <si>
    <t>Jasso Meza Ana Jahve</t>
  </si>
  <si>
    <t>2252</t>
  </si>
  <si>
    <t>Corona Villafaña Maria Fernanda</t>
  </si>
  <si>
    <t>2242</t>
  </si>
  <si>
    <t>Perez Ureña Layza Lizeth</t>
  </si>
  <si>
    <t>2246</t>
  </si>
  <si>
    <t>Rodriguez Martinez Yollotzin Nikte</t>
  </si>
  <si>
    <t>2254</t>
  </si>
  <si>
    <t>Morones Vazquez Fernando De Jesus</t>
  </si>
  <si>
    <t>2248</t>
  </si>
  <si>
    <t>Ruvalcaba Iñiguez Cristina Nayely</t>
  </si>
  <si>
    <t>2250</t>
  </si>
  <si>
    <t>Diaz Morales Sandra</t>
  </si>
  <si>
    <t>2239</t>
  </si>
  <si>
    <t>Diaz De Leon Diaz De Leon Imelda</t>
  </si>
  <si>
    <t>2240</t>
  </si>
  <si>
    <t>Godoy Alvarado Paulina Elizabeth</t>
  </si>
  <si>
    <t>2241</t>
  </si>
  <si>
    <t>Mayoral Cabrera Adriana</t>
  </si>
  <si>
    <t>2245</t>
  </si>
  <si>
    <t>Mata Duarte Norma</t>
  </si>
  <si>
    <t>2253</t>
  </si>
  <si>
    <t>Meza Hernandez Laura Patricia</t>
  </si>
  <si>
    <t>2255</t>
  </si>
  <si>
    <t>Torres Reyes Viviana</t>
  </si>
  <si>
    <t>2257</t>
  </si>
  <si>
    <t>Ornelas Garcia Sahara Paola</t>
  </si>
  <si>
    <t>2256</t>
  </si>
  <si>
    <t>Nuñez Perez Karla Marina</t>
  </si>
  <si>
    <t>Retroactivo</t>
  </si>
  <si>
    <t>Morones Velazquez Fernando De Jesus</t>
  </si>
  <si>
    <t>Ruiz Orozco Manuel Jesus</t>
  </si>
  <si>
    <t>2259</t>
  </si>
  <si>
    <t>Lopez Rodriguez Yael</t>
  </si>
  <si>
    <t>2260</t>
  </si>
  <si>
    <t>Macias Martinez Omar</t>
  </si>
  <si>
    <t>2261</t>
  </si>
  <si>
    <t>Hernandez Carbajal Gabriela</t>
  </si>
  <si>
    <t>Estímulo servicio administrativo</t>
  </si>
  <si>
    <t>Ruvalcaba Iñiguez Cristina Nayelly</t>
  </si>
  <si>
    <t>2281</t>
  </si>
  <si>
    <t>Hernandez Lopez Rosalba Lizbeth</t>
  </si>
  <si>
    <t>2276</t>
  </si>
  <si>
    <t>Morales Rolon Juan Jose</t>
  </si>
  <si>
    <t>2277</t>
  </si>
  <si>
    <t>Hernandez Acosta Erika Elizabeth</t>
  </si>
  <si>
    <t>2279</t>
  </si>
  <si>
    <t>Dominguez Duran Monica Alejandra</t>
  </si>
  <si>
    <t>2280</t>
  </si>
  <si>
    <t>Vazquez Ramirez Rocio</t>
  </si>
  <si>
    <t>2263</t>
  </si>
  <si>
    <t>Corral Seturino Pamela</t>
  </si>
  <si>
    <t>2264</t>
  </si>
  <si>
    <t>Olmedo Alcala Jessica Esmeralda</t>
  </si>
  <si>
    <t>2267</t>
  </si>
  <si>
    <t>Gutierrez  Lopez Paola Guadalupe</t>
  </si>
  <si>
    <t>2268</t>
  </si>
  <si>
    <t>Magallon Gonzalez Valeria Guadalupe</t>
  </si>
  <si>
    <t>2269</t>
  </si>
  <si>
    <t>Marquez Solis Alejandro</t>
  </si>
  <si>
    <t>2270</t>
  </si>
  <si>
    <t>Marin Gonzalez Brenda Berenice</t>
  </si>
  <si>
    <t>2272</t>
  </si>
  <si>
    <t>Vazquez Guerrero Ana Guadalupe</t>
  </si>
  <si>
    <t>2258</t>
  </si>
  <si>
    <t>Chavez Ramos Ricardo</t>
  </si>
  <si>
    <t>2262</t>
  </si>
  <si>
    <t>Villa Gonzalez Ofelia</t>
  </si>
  <si>
    <t>2265</t>
  </si>
  <si>
    <t>Orozco Trejo Clarissa Astrea</t>
  </si>
  <si>
    <t>2271</t>
  </si>
  <si>
    <t>Coronel Hernandez Luis Alejandro</t>
  </si>
  <si>
    <t>2273</t>
  </si>
  <si>
    <t>Dominguez  Guzman Elizabeth Guadalupe</t>
  </si>
  <si>
    <t>2274</t>
  </si>
  <si>
    <t>Estrada Esquivel Johana Monserrat</t>
  </si>
  <si>
    <t>2275</t>
  </si>
  <si>
    <t>Ayala Jimenez Elena De Jesus</t>
  </si>
  <si>
    <t>2278</t>
  </si>
  <si>
    <t>Gutierrez Martinez Luisa Carolina</t>
  </si>
  <si>
    <t>Ajuste al Calendario</t>
  </si>
  <si>
    <t>2285</t>
  </si>
  <si>
    <t>Anguiano Huerta Hugo Alejandro</t>
  </si>
  <si>
    <t>2288</t>
  </si>
  <si>
    <t>Rivera Gonzalez Gustavo Samuel</t>
  </si>
  <si>
    <t>2291</t>
  </si>
  <si>
    <t>Lomeli Delgado Christian Emmanuel</t>
  </si>
  <si>
    <t>2284</t>
  </si>
  <si>
    <t>Hernandez Valle Omar Eduardo</t>
  </si>
  <si>
    <t>2286</t>
  </si>
  <si>
    <t>Becerra Topete Karla Mariela</t>
  </si>
  <si>
    <t>2290</t>
  </si>
  <si>
    <t>Prieto Alaniz Margarita</t>
  </si>
  <si>
    <t>2283</t>
  </si>
  <si>
    <t>Diaz Maldonado Gabriela Carolina</t>
  </si>
  <si>
    <t>2289</t>
  </si>
  <si>
    <t>Razon Barajas Veronica</t>
  </si>
  <si>
    <t>2287</t>
  </si>
  <si>
    <t>Gonzalez Santacruz Adriana Margarita</t>
  </si>
  <si>
    <t>2266</t>
  </si>
  <si>
    <t>Tellez Chavez Jose Eduardo</t>
  </si>
  <si>
    <t>Puntualidad</t>
  </si>
  <si>
    <t>Transporte</t>
  </si>
  <si>
    <t xml:space="preserve"> 1 Dirección</t>
  </si>
  <si>
    <t xml:space="preserve"> 2 Contabilidad</t>
  </si>
  <si>
    <t xml:space="preserve"> 3 Médico</t>
  </si>
  <si>
    <t xml:space="preserve"> 4 Personal</t>
  </si>
  <si>
    <t xml:space="preserve"> 5 Trabajo Social</t>
  </si>
  <si>
    <t xml:space="preserve"> 6 Psicología</t>
  </si>
  <si>
    <t xml:space="preserve"> 7 Servicios Generales</t>
  </si>
  <si>
    <t xml:space="preserve"> 8 Comedor y Cocina</t>
  </si>
  <si>
    <t xml:space="preserve"> 9 Servicios</t>
  </si>
  <si>
    <t xml:space="preserve"> 10 Lavandería</t>
  </si>
  <si>
    <t xml:space="preserve"> 11 Lactantes y Maternal</t>
  </si>
  <si>
    <t xml:space="preserve"> 12 PreXEscolares</t>
  </si>
  <si>
    <t xml:space="preserve"> 13 Escolares</t>
  </si>
  <si>
    <t xml:space="preserve">  ----------------</t>
  </si>
  <si>
    <t>I.S.R.</t>
  </si>
  <si>
    <t>Pensiones del Estado</t>
  </si>
  <si>
    <t>Festivo/Descanso trabajado</t>
  </si>
  <si>
    <t>Nomina Mensual Enero 2020</t>
  </si>
  <si>
    <t>Periodo Mensual 1 al 2 del 01/01/2020 al 31/01/2020</t>
  </si>
  <si>
    <t>Prima de vacaciones</t>
  </si>
  <si>
    <t>Vacaciones</t>
  </si>
  <si>
    <t xml:space="preserve">I.S.R. </t>
  </si>
  <si>
    <t xml:space="preserve"> 15 Subdireccion Interdisciplinaria</t>
  </si>
  <si>
    <t>Nomina Mensual Febrero 2020</t>
  </si>
  <si>
    <t>Periodo Mensual 3 al 4 del 01/02/2020 al 29/02/2020</t>
  </si>
  <si>
    <t>Nomina Mensual Marzo 2020</t>
  </si>
  <si>
    <t>Periodo mensual 5 al 6 del 01/03/2020 al 31/03/2020</t>
  </si>
  <si>
    <t>Nomina Mensual Abril 2020</t>
  </si>
  <si>
    <t>Periodo mensual 7 al 8 del 01/04/2020 al 30/04/2020</t>
  </si>
  <si>
    <t>Nomina Mensual Mayo 2020</t>
  </si>
  <si>
    <t>Periodo mensual 9 al 10 del 01/05/2020 al 30/05/2020</t>
  </si>
  <si>
    <t>Subsidio al Empleo</t>
  </si>
  <si>
    <t>Nomina Mensual Julio 2020</t>
  </si>
  <si>
    <t>Periodo mensual 13 al 14 del 01/07/2020 al 31/07/2020</t>
  </si>
  <si>
    <t>Nomina Mensual Agosto 2020</t>
  </si>
  <si>
    <t>Periodo mensual 15 al 16 del 01/08/2020 al 31/08/2020</t>
  </si>
  <si>
    <t>Nomina Mensual Septiembre 2020</t>
  </si>
  <si>
    <t>Periodo mensual 17 al 18 del 01/09/2020 al 30/09/2020</t>
  </si>
  <si>
    <t>Nomina Mensual Octubre 2020</t>
  </si>
  <si>
    <t>Periodo mensual 19 al 20 del 01/10/2020 al 31/10/2020</t>
  </si>
  <si>
    <t>Nomina Mensual Noviembre 2020</t>
  </si>
  <si>
    <t>Periodo mensual 21 al 22 del 01/11/2020 al 30/11/2020</t>
  </si>
  <si>
    <t>Festivo/     Descanso trabajado</t>
  </si>
  <si>
    <t>Nomina Mensual Diciembre 2020</t>
  </si>
  <si>
    <t>Periodo mensual 23 al 24 del 01/12/2020 al 31/12/2020</t>
  </si>
  <si>
    <t>ALFARO MAGDALENO ALICIA</t>
  </si>
  <si>
    <t>ROBLES UREÑA SILVIA ROSALIA</t>
  </si>
  <si>
    <t>GUZMAN AGUILAR CLAUDIA MARGARITA</t>
  </si>
  <si>
    <t>GONZALEZ GUTIERREZ ELIZABETH</t>
  </si>
  <si>
    <t>BERZUNZA MEZA ANA MARIA</t>
  </si>
  <si>
    <t>DIAZ CHAVEZ JORGE RICARDO</t>
  </si>
  <si>
    <t>GARCIA GUTIERREZ KARLA FERNANDA</t>
  </si>
  <si>
    <t>AGUAYO OROZCO CHRISTIAN</t>
  </si>
  <si>
    <t>MELGAR CHAVEZ REBECA DEL CARMEN</t>
  </si>
  <si>
    <t>ALVAREZ LOPEZ MARICELA</t>
  </si>
  <si>
    <t>GARAVITO AGUIRRE GERARDO</t>
  </si>
  <si>
    <t>IBARRA VIZCAINO ANA MARIA</t>
  </si>
  <si>
    <t>GARCIA HERNANDEZ THELMA PATRICIA</t>
  </si>
  <si>
    <t>TORRES QUEZADA PAULINA IVETTE</t>
  </si>
  <si>
    <t>SERRA RUIZ LETICIA</t>
  </si>
  <si>
    <t>DE LA GARZA CAMPERO LOURDES</t>
  </si>
  <si>
    <t>DE LA CRUZ BENITES MA GUADALUPE</t>
  </si>
  <si>
    <t>ESPARZA MALDONADO ALTAGRACIA</t>
  </si>
  <si>
    <t>BARAJAS RUIZ MA. DE LA LUZ</t>
  </si>
  <si>
    <t>RAMIREZ SANCHEZ NORMA AURORA</t>
  </si>
  <si>
    <t>CANDELARIO GARCIA MARGARITA</t>
  </si>
  <si>
    <t>MACIAS RAMOS TANIA EDITH</t>
  </si>
  <si>
    <t>HERNANDEZ SANTANA MARIA DEL CARMEN</t>
  </si>
  <si>
    <t>PEREZ LOPEZ RAQUEL</t>
  </si>
  <si>
    <t>HONORATO VAZQUEZ MARIA TERESA</t>
  </si>
  <si>
    <t>GALLARDO RUBIO ELIZABETH</t>
  </si>
  <si>
    <t>POLANCO GONZALEZ LILIANA</t>
  </si>
  <si>
    <t>ROBLES CONTRERAS SANDRA MARIA</t>
  </si>
  <si>
    <t>PADIERNA JIMENEZ MARGARITA</t>
  </si>
  <si>
    <t>AGUILAR GIRON MAGDA VERONICA DE ROCIO</t>
  </si>
  <si>
    <t>MACIAS PEREZ JULIO ADRIAN</t>
  </si>
  <si>
    <t>GONZALEZ GUZMAN ELIZABETH</t>
  </si>
  <si>
    <t>PEREZ JARA BERTHA MARIA</t>
  </si>
  <si>
    <t>LOPEZ CERVANTES DELIA MARGARITA</t>
  </si>
  <si>
    <t>GIL MOTA ANAID LIZBETH</t>
  </si>
  <si>
    <t>GARCIA CALVARIO MARIA DE LOS ANGELES</t>
  </si>
  <si>
    <t>GONZALEZ AVILA DAFNEE MICHELE</t>
  </si>
  <si>
    <t>GOMEZ HERNANDEZ KAREN ANAHI</t>
  </si>
  <si>
    <t>REYNAGA BERUMEN ERICK FERNANDO</t>
  </si>
  <si>
    <t>CHAVEZ SANCHEZ DENISE MARGARITA</t>
  </si>
  <si>
    <t>CABEZAS RUVALCABA BETSABE</t>
  </si>
  <si>
    <t>CABRALES LAGOS GEORGINA INES</t>
  </si>
  <si>
    <t>MAGALLON DELGADO MARIA DE LOS ANGELES</t>
  </si>
  <si>
    <t>FLORES ANAYA IVETTE</t>
  </si>
  <si>
    <t>PEREZ SANCHEZ JOSE LUIS</t>
  </si>
  <si>
    <t>GONZALEZ GARCIA SUSANA</t>
  </si>
  <si>
    <t>RAMIREZ CEJA  RODOLFO</t>
  </si>
  <si>
    <t>CORNEJO RUIZ MARIA GUADALUPE</t>
  </si>
  <si>
    <t>JASSO MEZA ANA JAHVE</t>
  </si>
  <si>
    <t>CORONA VILLAFAÑA MARIA FERNANDA</t>
  </si>
  <si>
    <t>PIZANO VEGA MARIA DEL CARMEN</t>
  </si>
  <si>
    <t>MEDINA ORTEGA CLAUDIA LETICIA</t>
  </si>
  <si>
    <t>BECERRA OLMOS ESMERALDA</t>
  </si>
  <si>
    <t>MEDINA CORONA MARTHA ISABEL</t>
  </si>
  <si>
    <t>MARTINEZ VAZQUEZ TERESA DE JESUS</t>
  </si>
  <si>
    <t>ALBA VEGA CARMEN LETICIA</t>
  </si>
  <si>
    <t>GARCIA RUBIO MARIA PATRICIA</t>
  </si>
  <si>
    <t>PEREZ HERNANDEZ MAYRA LORENA</t>
  </si>
  <si>
    <t>LARIOS PROA ADRIANA ELIZABETH</t>
  </si>
  <si>
    <t>GONZALEZ ANDRADE FLOR NAYELI</t>
  </si>
  <si>
    <t>LOMELI FERNANDEZ CECILIA NAYELI</t>
  </si>
  <si>
    <t>CASTRO MUNGUIA JOSUE DAVID</t>
  </si>
  <si>
    <t>COLLAZO ESQUIVEL SONIA</t>
  </si>
  <si>
    <t>PEREZ UREÑA LAYZA LIZETH</t>
  </si>
  <si>
    <t>RODRIGUEZ MARTINEZ YOLLOTZIN NIKTE</t>
  </si>
  <si>
    <t>LOPEZ YEPEZ MARTIN</t>
  </si>
  <si>
    <t>LOPEZ ORTIZ JOSE DEL CARMEN</t>
  </si>
  <si>
    <t>TOLENTINO CABRERA CRISTORREY</t>
  </si>
  <si>
    <t>RODRIGUEZ GARCIA ANGELICA</t>
  </si>
  <si>
    <t>ORTIZ MAGAÑA LUIS</t>
  </si>
  <si>
    <t>NUÑO GONZALEZ ANTONIO</t>
  </si>
  <si>
    <t>MONTES CARDENAS JAVIER</t>
  </si>
  <si>
    <t>RAMIREZ SANCHEZ JUAN CARLOS</t>
  </si>
  <si>
    <t>CRUZ MARTINEZ SALVADOR</t>
  </si>
  <si>
    <t>MEZA GONZALEZ JAIME ADRIAN</t>
  </si>
  <si>
    <t>VASQUEZ SALCEDO HUGO ALEJANDRO</t>
  </si>
  <si>
    <t>BEAS ZARATE JAVIER GUSTAVO</t>
  </si>
  <si>
    <t>CERVANTES CAMACHO JOSE GUADALUPE</t>
  </si>
  <si>
    <t>MENDOZA FRIAS JUAN CARLOS</t>
  </si>
  <si>
    <t>HERNANDEZ GONZALEZ MARTIN</t>
  </si>
  <si>
    <t>HERRERA MEDINA PERLA ROCIO</t>
  </si>
  <si>
    <t>CERVANTES CAMACHO LUIS ALBERTO</t>
  </si>
  <si>
    <t>BARAJAS SAUCEDO JOSE MANUEL</t>
  </si>
  <si>
    <t>DAVILA DELGADILLO MANUEL</t>
  </si>
  <si>
    <t>ENCISO ROMERO OSCAR ARTURO</t>
  </si>
  <si>
    <t>GONZALEZ ABARCA HECTOR</t>
  </si>
  <si>
    <t>HERNANDEZ GUTIERREZ CESAR</t>
  </si>
  <si>
    <t>MORONES VELAZQUEZ FERNANDO DE JESUS</t>
  </si>
  <si>
    <t>ORTEGA GONZALEZ IRMA</t>
  </si>
  <si>
    <t>SANCHEZ GARCIA MARIA DE LOURDES</t>
  </si>
  <si>
    <t>DIAZ HUANTE MELANIA</t>
  </si>
  <si>
    <t>GARCIA FALCON MARIA SOLEDAD</t>
  </si>
  <si>
    <t>NAVARRO MACIEL ANGELICA</t>
  </si>
  <si>
    <t>SALAZAR PEREZ NORMA ANGELICA</t>
  </si>
  <si>
    <t>CHAVEZ MOYA MARIA DEL REFUGIO</t>
  </si>
  <si>
    <t>RIVERA GOMEZ ANA MA. DE JESUS</t>
  </si>
  <si>
    <t>ARCINIEGA TABARES SONIA ELIZABETH</t>
  </si>
  <si>
    <t>LAMAS MOJARRO MA. DEL CARMEN</t>
  </si>
  <si>
    <t>VARGAS MUÑOZ CRISTINA ELIZABETH</t>
  </si>
  <si>
    <t>SANCHEZ DIAZ ADRIANA</t>
  </si>
  <si>
    <t>ROSALES PUENTES AIDE BIBIANA</t>
  </si>
  <si>
    <t>MONTAÑO IBARRA ADRIANA</t>
  </si>
  <si>
    <t>HERNANDEZ DE LEON KAREN SARAI HAIDEE</t>
  </si>
  <si>
    <t>GOMEZ LAZO MELANY DAYANA</t>
  </si>
  <si>
    <t>HERRERA TORRES ERIKA YADIRA</t>
  </si>
  <si>
    <t>AMADOR  PACHECO JOSE TRINIDAD</t>
  </si>
  <si>
    <t>GONZALEZ CHAVEZ MARIA LUISA</t>
  </si>
  <si>
    <t>BELTRAN LOPEZ MIGUEL ALEJANDRO</t>
  </si>
  <si>
    <t>VAZQUEZ SOTO FRANCISCO</t>
  </si>
  <si>
    <t>LOPEZ  ARMANDO ELIGIO</t>
  </si>
  <si>
    <t>CORONA AVALOS BLANCA ARGELIA</t>
  </si>
  <si>
    <t>LEON ARREOLA ROBERTO CARLOS</t>
  </si>
  <si>
    <t>VENTURA MEDINA DANIEL ALEJANDRO</t>
  </si>
  <si>
    <t>MIRAMONTES MENDEZ EMMANUEL</t>
  </si>
  <si>
    <t>MARTINEZ ECHEVERRIA ROSA</t>
  </si>
  <si>
    <t>MARTINEZ LARA BERTHA</t>
  </si>
  <si>
    <t>CORONA PINEDA ELOISA</t>
  </si>
  <si>
    <t>HERNANDEZ FUENTES MARIA TRINIDAD</t>
  </si>
  <si>
    <t>RAMOS GONZALEZ EVA</t>
  </si>
  <si>
    <t>ORTIZ DE LEON JACINTA</t>
  </si>
  <si>
    <t>SANCHEZ ALVAREZ RODRIGUEZ AMALIA MANUELA</t>
  </si>
  <si>
    <t>PEREZ GONZALEZ BERNARDINA</t>
  </si>
  <si>
    <t>MENDOZA LLAMAS CELIA</t>
  </si>
  <si>
    <t>CEDANO CORONA ZERAFINA</t>
  </si>
  <si>
    <t>GONZALEZ NERI MARIA ANSELMA</t>
  </si>
  <si>
    <t>AGUILAR RAMIREZ BLANCA ESTELA</t>
  </si>
  <si>
    <t>ROSALES PEREZ CARMEN</t>
  </si>
  <si>
    <t>SANTIAGO CAMPOS JUANA</t>
  </si>
  <si>
    <t>NAVARRO GUTIERREZ SANDRA NEYELY</t>
  </si>
  <si>
    <t>TORRES SANDOVAL JUANA</t>
  </si>
  <si>
    <t>TAMAYO ALONSO MARIA DEL CARMEN</t>
  </si>
  <si>
    <t>AGUILAR ORNELAS SILVIA MARIANA</t>
  </si>
  <si>
    <t>RODRIGUEZ RAMIREZ ALMA GABRIELA</t>
  </si>
  <si>
    <t>MURILLO PADILLA  ROSA ISELA</t>
  </si>
  <si>
    <t>RIVERA ARREOLA MARIBEL ELIZABETH</t>
  </si>
  <si>
    <t>MARTINEZ NAVARRO JUANA</t>
  </si>
  <si>
    <t>MARES  DE LA PAZ SANDRA PATRICIA</t>
  </si>
  <si>
    <t>GRAJEDA CASTILLO LIZETH ANAI</t>
  </si>
  <si>
    <t>LOPEZ PEREZ GUADALUPE</t>
  </si>
  <si>
    <t>RAZO RIVERA ANA LAURA</t>
  </si>
  <si>
    <t>ROSALES GOMEZ CHANTAL ALEJANDRA</t>
  </si>
  <si>
    <t>CASTILLO ALVARADO MARIA IVETTE</t>
  </si>
  <si>
    <t>SANCHEZ CASTRO LILIA PATRICIA</t>
  </si>
  <si>
    <t>GARFIAS TALAVERA MARIA LAURA</t>
  </si>
  <si>
    <t>VERA PACHECO PATRICIA</t>
  </si>
  <si>
    <t>SALAME COUTIÑO KIMBERLY MICHEL</t>
  </si>
  <si>
    <t>SOLIS RUELAS AMPARO</t>
  </si>
  <si>
    <t>RUIZ GARCIA ROSA LAURA</t>
  </si>
  <si>
    <t>MORA MORALES MARIANA</t>
  </si>
  <si>
    <t>ESQUIVEL OLIDEN MARIA CRISTINA</t>
  </si>
  <si>
    <t>MARQUEZ LEON MONICA</t>
  </si>
  <si>
    <t>MEJIA AGUILAR BIBIANA ALEJANDRA</t>
  </si>
  <si>
    <t>PEREZ ROJAS OLIVIA SELENE</t>
  </si>
  <si>
    <t>HERNANDEZ DELGADO REYNA ARELI</t>
  </si>
  <si>
    <t>AGUILERA VILLARUEL ROSA IMELDA</t>
  </si>
  <si>
    <t>LOZANO SALAS GABRIELA NOEMI</t>
  </si>
  <si>
    <t>RUIZ OROZCO MANUEL JESUS</t>
  </si>
  <si>
    <t>GARIN IBARRA YESENIA GUADALUPE</t>
  </si>
  <si>
    <t>PATIÑO NAVARRO SONIA</t>
  </si>
  <si>
    <t>RUVALCABA IÑIGUEZ CRISTINA NAYELLY</t>
  </si>
  <si>
    <t>GONZALEZ MEJIA MAURA</t>
  </si>
  <si>
    <t>GONZALEZ AMERICANO MARIA TRINIDAD</t>
  </si>
  <si>
    <t>CORTES AGUILAR OLIVIER</t>
  </si>
  <si>
    <t>SANCHEZ CASTILLO MIRIAM SUSANA</t>
  </si>
  <si>
    <t>TORIBIO RAMOS MARIA GUADALUPE</t>
  </si>
  <si>
    <t>LUNA DE LA CRUZ MARIA JOSEFINA</t>
  </si>
  <si>
    <t>CARRILLO GONZALEZ LAURA MARGARITA</t>
  </si>
  <si>
    <t>SAHAGUN CONTRERAS ANA KARINA</t>
  </si>
  <si>
    <t>CORONADO BENITEZ BLANCA NELIDA</t>
  </si>
  <si>
    <t>HERNANDEZ OCHOA ANA LEIDA</t>
  </si>
  <si>
    <t>TRINIDAD BLANCO LUCIA</t>
  </si>
  <si>
    <t>GUTIERREZ  SALCEDO ALMA DELIA</t>
  </si>
  <si>
    <t>RAMIREZ BARRETO MIRYAM</t>
  </si>
  <si>
    <t>SOLIS BALTAZAR EDITH</t>
  </si>
  <si>
    <t>CARRILLO BIMBELA DIANA IVETTE</t>
  </si>
  <si>
    <t>RETANA MANRIQUEZ VIRIDIANA ROSALBA</t>
  </si>
  <si>
    <t>ARCE ARAYA MARTA DEL CARMEN</t>
  </si>
  <si>
    <t>TIRADO FUENTES ARACELI</t>
  </si>
  <si>
    <t>PREFECTO MARTINEZ ADAN OTONIEL</t>
  </si>
  <si>
    <t>DIAZ MORALES SANDRA</t>
  </si>
  <si>
    <t>NUÑEZ PEREZ KARLA MARINA</t>
  </si>
  <si>
    <t>CONTRERAS DUE&amp;AS LETICIA</t>
  </si>
  <si>
    <t>SANTANA CRUZ ROSA ISELY</t>
  </si>
  <si>
    <t>ALVAREZ VALENZUELA GLORIA</t>
  </si>
  <si>
    <t>JIMENEZ GRANADOS VERONICA</t>
  </si>
  <si>
    <t>CERVANTES SERAFIN NANCY</t>
  </si>
  <si>
    <t>COLLAZO ESQUIVEL VERONICA</t>
  </si>
  <si>
    <t>BELECHE GARCIA BEATRIZ</t>
  </si>
  <si>
    <t>TRUJILLO ALVARADO JESUS MISAEL</t>
  </si>
  <si>
    <t>PEREZ FLORES MARIA CANDELARIA</t>
  </si>
  <si>
    <t>ARIAS ALVAREZ MARCELA</t>
  </si>
  <si>
    <t>JIMENEZ GRANADOS SENDY</t>
  </si>
  <si>
    <t>RODRIGUEZ SANCHEZ RUBI PEREGRINA</t>
  </si>
  <si>
    <t>GUZMAN HERAZO ROCIO DEL CARMEN</t>
  </si>
  <si>
    <t>FIGUEROA MARTINEZ MYRIAM CECILIA</t>
  </si>
  <si>
    <t>ORTIZ ORTIZ REGINO ALFONSO</t>
  </si>
  <si>
    <t>ESQUIVEL SOTO CARMEN</t>
  </si>
  <si>
    <t>VALDIVIA VITELA ELENA ISABEL</t>
  </si>
  <si>
    <t>ANGULO LOMELI ANGELICA</t>
  </si>
  <si>
    <t>GARCIA  FLORES  MARCO ANTONIO</t>
  </si>
  <si>
    <t>IBAÑEZ TORRES CRISTINA</t>
  </si>
  <si>
    <t>MARQUEZ ORTIZ ARACELI</t>
  </si>
  <si>
    <t>BARBA REYNAGA ARTURO</t>
  </si>
  <si>
    <t>DE DIOS SANTANA VERONICA JAZMIN</t>
  </si>
  <si>
    <t>RAMIREZ PEREZ SAUL</t>
  </si>
  <si>
    <t>RUVALCABA MARTINEZ ELVA LETICIA</t>
  </si>
  <si>
    <t>BUELNA MARIN ALONDRA KARINA</t>
  </si>
  <si>
    <t>DIAZ DE LEON DIAZ DE LEON IMELDA</t>
  </si>
  <si>
    <t>GODOY ALVARADO PAULINA ELIZABETH</t>
  </si>
  <si>
    <t>MAYORAL CABRERA ADRIANA</t>
  </si>
  <si>
    <t>MATA DUARTE NORMA</t>
  </si>
  <si>
    <t>MEZA HERNANDEZ LAURA PATRICIA</t>
  </si>
  <si>
    <t>TORRES REYES VIVIANA</t>
  </si>
  <si>
    <t>ROMERO MENA NIDIA JANNETTE</t>
  </si>
  <si>
    <t xml:space="preserve"> 1 DIRECCION</t>
  </si>
  <si>
    <t xml:space="preserve"> 2 COORDINACION DE CONTABILIDAD</t>
  </si>
  <si>
    <t xml:space="preserve"> 3 COORDINACION MEDICA</t>
  </si>
  <si>
    <t xml:space="preserve"> 5 COORDINACION DE TRABAJO SOCIAL</t>
  </si>
  <si>
    <t xml:space="preserve"> 6 PSICOLOGIA</t>
  </si>
  <si>
    <t xml:space="preserve"> 7 COORDINACION DE SERVICIOS GENERALES</t>
  </si>
  <si>
    <t xml:space="preserve"> 8 COORDINACION DE COMEDOR Y COCINA</t>
  </si>
  <si>
    <t>Nomina Mensual Junio 2020</t>
  </si>
  <si>
    <t>Periodo mensual 11 al 12 del 01/06/2020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</si>
</sst>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7" fillId="0" borderId="0" xfId="0" applyNumberFormat="1" applyFont="1"/>
    <xf numFmtId="164" fontId="1" fillId="0" borderId="0" xfId="0" applyNumberFormat="1" applyFont="1"/>
    <xf numFmtId="164" fontId="10" fillId="0" borderId="0" xfId="0" applyNumberFormat="1" applyFont="1"/>
    <xf numFmtId="49" fontId="7" fillId="0" borderId="0" xfId="0" applyNumberFormat="1" applyFont="1" applyAlignment="1">
      <alignment horizontal="left"/>
    </xf>
    <xf numFmtId="0" fontId="7" fillId="0" borderId="0" xfId="0" applyFont="1"/>
    <xf numFmtId="0" fontId="0" fillId="0" borderId="0" xfId="0"/>
    <xf numFmtId="0" fontId="0" fillId="0" borderId="0" xfId="0"/>
    <xf numFmtId="164" fontId="11" fillId="0" borderId="0" xfId="0" applyNumberFormat="1" applyFont="1" applyAlignment="1">
      <alignment vertical="center"/>
    </xf>
    <xf numFmtId="164" fontId="12" fillId="0" borderId="0" xfId="0" applyNumberFormat="1" applyFont="1"/>
    <xf numFmtId="164" fontId="1" fillId="0" borderId="0" xfId="0" applyNumberFormat="1" applyFont="1" applyFill="1"/>
    <xf numFmtId="0" fontId="11" fillId="0" borderId="0" xfId="0" applyFont="1" applyAlignment="1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top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1"/>
  <sheetViews>
    <sheetView tabSelected="1" workbookViewId="0">
      <pane xSplit="1" ySplit="5" topLeftCell="B6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1.25" x14ac:dyDescent="0.2"/>
  <cols>
    <col min="1" max="1" width="6.85546875" style="2" customWidth="1"/>
    <col min="2" max="2" width="27.42578125" style="1" customWidth="1"/>
    <col min="3" max="8" width="11" style="1" bestFit="1" customWidth="1"/>
    <col min="9" max="9" width="14.85546875" style="1" customWidth="1"/>
    <col min="10" max="10" width="13" style="1" bestFit="1" customWidth="1"/>
    <col min="11" max="11" width="13.5703125" style="1" bestFit="1" customWidth="1"/>
    <col min="12" max="12" width="11" style="1" bestFit="1" customWidth="1"/>
    <col min="13" max="13" width="14.140625" style="1" bestFit="1" customWidth="1"/>
    <col min="14" max="14" width="12.28515625" style="1" bestFit="1" customWidth="1"/>
    <col min="15" max="15" width="12.7109375" style="1" bestFit="1" customWidth="1"/>
    <col min="16" max="16" width="11" style="1" bestFit="1" customWidth="1"/>
    <col min="17" max="16384" width="11.42578125" style="1"/>
  </cols>
  <sheetData>
    <row r="1" spans="1:17" ht="24.95" customHeight="1" x14ac:dyDescent="0.2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ht="15.75" x14ac:dyDescent="0.2">
      <c r="B2" s="27" t="s">
        <v>549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8"/>
      <c r="Q2" s="18"/>
    </row>
    <row r="3" spans="1:17" ht="15" customHeight="1" x14ac:dyDescent="0.2">
      <c r="B3" s="26" t="s">
        <v>550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7" s="5" customFormat="1" ht="23.25" thickBot="1" x14ac:dyDescent="0.25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548</v>
      </c>
      <c r="J5" s="9" t="s">
        <v>7</v>
      </c>
      <c r="K5" s="9" t="s">
        <v>8</v>
      </c>
      <c r="L5" s="8" t="s">
        <v>546</v>
      </c>
      <c r="M5" s="8" t="s">
        <v>547</v>
      </c>
      <c r="N5" s="9" t="s">
        <v>9</v>
      </c>
      <c r="O5" s="9" t="s">
        <v>10</v>
      </c>
      <c r="P5" s="10" t="s">
        <v>11</v>
      </c>
    </row>
    <row r="6" spans="1:17" ht="12" thickTop="1" x14ac:dyDescent="0.2">
      <c r="A6" s="11" t="s">
        <v>532</v>
      </c>
    </row>
    <row r="7" spans="1:17" x14ac:dyDescent="0.2">
      <c r="A7" s="2" t="s">
        <v>12</v>
      </c>
      <c r="B7" s="1" t="s">
        <v>13</v>
      </c>
      <c r="C7" s="12">
        <v>10593.32</v>
      </c>
      <c r="D7" s="12">
        <v>200</v>
      </c>
      <c r="E7" s="12">
        <v>719</v>
      </c>
      <c r="F7" s="12">
        <v>497</v>
      </c>
      <c r="G7" s="12">
        <v>410.72</v>
      </c>
      <c r="H7" s="12">
        <v>0</v>
      </c>
      <c r="I7" s="12">
        <v>0</v>
      </c>
      <c r="J7" s="12">
        <v>0</v>
      </c>
      <c r="K7" s="12">
        <f>SUM(C7:J7)</f>
        <v>12420.039999999999</v>
      </c>
      <c r="L7" s="12">
        <v>1335.56</v>
      </c>
      <c r="M7" s="12">
        <v>1180.52</v>
      </c>
      <c r="N7" s="12">
        <v>1867.4599999999991</v>
      </c>
      <c r="O7" s="12">
        <f>SUM(L7:N7)</f>
        <v>4383.5399999999991</v>
      </c>
      <c r="P7" s="12">
        <v>8036.5</v>
      </c>
    </row>
    <row r="8" spans="1:17" x14ac:dyDescent="0.2">
      <c r="A8" s="2" t="s">
        <v>14</v>
      </c>
      <c r="B8" s="1" t="s">
        <v>15</v>
      </c>
      <c r="C8" s="12">
        <v>11366.15</v>
      </c>
      <c r="D8" s="12">
        <v>0</v>
      </c>
      <c r="E8" s="12">
        <v>820</v>
      </c>
      <c r="F8" s="12">
        <v>510</v>
      </c>
      <c r="G8" s="12">
        <v>205.36</v>
      </c>
      <c r="H8" s="12">
        <v>0</v>
      </c>
      <c r="I8" s="12">
        <v>0</v>
      </c>
      <c r="J8" s="12">
        <v>0</v>
      </c>
      <c r="K8" s="12">
        <f t="shared" ref="K8:K60" si="0">SUM(C8:J8)</f>
        <v>12901.51</v>
      </c>
      <c r="L8" s="12">
        <v>1436.78</v>
      </c>
      <c r="M8" s="12">
        <v>1270.6400000000001</v>
      </c>
      <c r="N8" s="12">
        <v>9.0000000000145519E-2</v>
      </c>
      <c r="O8" s="12">
        <f t="shared" ref="O8:O60" si="1">SUM(L8:N8)</f>
        <v>2707.51</v>
      </c>
      <c r="P8" s="12">
        <v>10194</v>
      </c>
    </row>
    <row r="9" spans="1:17" x14ac:dyDescent="0.2">
      <c r="A9" s="2" t="s">
        <v>16</v>
      </c>
      <c r="B9" s="1" t="s">
        <v>17</v>
      </c>
      <c r="C9" s="12">
        <v>10957.12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0</v>
      </c>
      <c r="K9" s="12">
        <f t="shared" si="0"/>
        <v>12299.12</v>
      </c>
      <c r="L9" s="12">
        <v>1308.1099999999999</v>
      </c>
      <c r="M9" s="12">
        <v>1226.24</v>
      </c>
      <c r="N9" s="12">
        <v>0.27000000000043656</v>
      </c>
      <c r="O9" s="12">
        <f t="shared" si="1"/>
        <v>2534.6200000000003</v>
      </c>
      <c r="P9" s="12">
        <v>9764.5</v>
      </c>
    </row>
    <row r="10" spans="1:17" x14ac:dyDescent="0.2">
      <c r="A10" s="2" t="s">
        <v>18</v>
      </c>
      <c r="B10" s="1" t="s">
        <v>19</v>
      </c>
      <c r="C10" s="12">
        <v>48676.2</v>
      </c>
      <c r="D10" s="12">
        <v>0</v>
      </c>
      <c r="E10" s="12">
        <v>1808</v>
      </c>
      <c r="F10" s="12">
        <v>1299</v>
      </c>
      <c r="G10" s="12">
        <v>0</v>
      </c>
      <c r="H10" s="12">
        <v>0</v>
      </c>
      <c r="I10" s="12">
        <v>0</v>
      </c>
      <c r="J10" s="12">
        <v>0</v>
      </c>
      <c r="K10" s="12">
        <f t="shared" si="0"/>
        <v>51783.199999999997</v>
      </c>
      <c r="L10" s="12">
        <v>11159.71</v>
      </c>
      <c r="M10" s="12">
        <v>5417.2</v>
      </c>
      <c r="N10" s="12">
        <v>4508.2899999999936</v>
      </c>
      <c r="O10" s="12">
        <f t="shared" si="1"/>
        <v>21085.199999999993</v>
      </c>
      <c r="P10" s="12">
        <v>30698</v>
      </c>
    </row>
    <row r="11" spans="1:17" x14ac:dyDescent="0.2">
      <c r="A11" s="2" t="s">
        <v>20</v>
      </c>
      <c r="B11" s="1" t="s">
        <v>21</v>
      </c>
      <c r="C11" s="12">
        <v>11018.33</v>
      </c>
      <c r="D11" s="12">
        <v>0</v>
      </c>
      <c r="E11" s="12">
        <v>825</v>
      </c>
      <c r="F11" s="12">
        <v>517</v>
      </c>
      <c r="G11" s="12">
        <v>0</v>
      </c>
      <c r="H11" s="12">
        <v>0</v>
      </c>
      <c r="I11" s="12">
        <v>0</v>
      </c>
      <c r="J11" s="12">
        <v>0</v>
      </c>
      <c r="K11" s="12">
        <f t="shared" si="0"/>
        <v>12360.33</v>
      </c>
      <c r="L11" s="12">
        <v>1321.19</v>
      </c>
      <c r="M11" s="12">
        <v>1226.24</v>
      </c>
      <c r="N11" s="12">
        <v>3928.3999999999996</v>
      </c>
      <c r="O11" s="12">
        <f t="shared" si="1"/>
        <v>6475.83</v>
      </c>
      <c r="P11" s="12">
        <v>5884.5</v>
      </c>
    </row>
    <row r="12" spans="1:17" x14ac:dyDescent="0.2">
      <c r="A12" s="2" t="s">
        <v>22</v>
      </c>
      <c r="B12" s="1" t="s">
        <v>23</v>
      </c>
      <c r="C12" s="12">
        <v>11417.61</v>
      </c>
      <c r="D12" s="12">
        <v>400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0</v>
      </c>
      <c r="K12" s="12">
        <f t="shared" si="0"/>
        <v>13147.61</v>
      </c>
      <c r="L12" s="12">
        <v>1489.34</v>
      </c>
      <c r="M12" s="12">
        <v>1270.6600000000001</v>
      </c>
      <c r="N12" s="12">
        <v>0.11000000000058208</v>
      </c>
      <c r="O12" s="12">
        <f t="shared" si="1"/>
        <v>2760.1100000000006</v>
      </c>
      <c r="P12" s="12">
        <v>10387.5</v>
      </c>
    </row>
    <row r="13" spans="1:17" x14ac:dyDescent="0.2">
      <c r="A13" s="2" t="s">
        <v>24</v>
      </c>
      <c r="B13" s="1" t="s">
        <v>25</v>
      </c>
      <c r="C13" s="12">
        <v>5892.96</v>
      </c>
      <c r="D13" s="12">
        <v>0</v>
      </c>
      <c r="E13" s="12">
        <v>410</v>
      </c>
      <c r="F13" s="12">
        <v>255</v>
      </c>
      <c r="G13" s="12">
        <v>0</v>
      </c>
      <c r="H13" s="12">
        <v>0</v>
      </c>
      <c r="I13" s="12">
        <v>0</v>
      </c>
      <c r="J13" s="12">
        <v>0</v>
      </c>
      <c r="K13" s="12">
        <f t="shared" si="0"/>
        <v>6557.96</v>
      </c>
      <c r="L13" s="12">
        <v>720.01</v>
      </c>
      <c r="M13" s="12">
        <v>635.33000000000004</v>
      </c>
      <c r="N13" s="12">
        <v>0.11999999999989086</v>
      </c>
      <c r="O13" s="12">
        <f t="shared" si="1"/>
        <v>1355.46</v>
      </c>
      <c r="P13" s="12">
        <v>5202.5</v>
      </c>
    </row>
    <row r="14" spans="1:17" s="6" customFormat="1" x14ac:dyDescent="0.2">
      <c r="A14" s="14"/>
      <c r="C14" s="6" t="s">
        <v>545</v>
      </c>
      <c r="D14" s="6" t="s">
        <v>545</v>
      </c>
      <c r="E14" s="6" t="s">
        <v>545</v>
      </c>
      <c r="F14" s="6" t="s">
        <v>545</v>
      </c>
      <c r="G14" s="6" t="s">
        <v>545</v>
      </c>
      <c r="H14" s="6" t="s">
        <v>545</v>
      </c>
      <c r="I14" s="6" t="s">
        <v>545</v>
      </c>
      <c r="J14" s="6" t="s">
        <v>545</v>
      </c>
      <c r="K14" s="6" t="s">
        <v>545</v>
      </c>
      <c r="L14" s="6" t="s">
        <v>545</v>
      </c>
      <c r="M14" s="6" t="s">
        <v>545</v>
      </c>
      <c r="N14" s="6" t="s">
        <v>545</v>
      </c>
      <c r="O14" s="6" t="s">
        <v>545</v>
      </c>
      <c r="P14" s="6" t="s">
        <v>545</v>
      </c>
    </row>
    <row r="15" spans="1:17" x14ac:dyDescent="0.2">
      <c r="A15" s="11" t="s">
        <v>533</v>
      </c>
      <c r="K15" s="12"/>
      <c r="O15" s="12"/>
    </row>
    <row r="16" spans="1:17" x14ac:dyDescent="0.2">
      <c r="A16" s="2" t="s">
        <v>26</v>
      </c>
      <c r="B16" s="1" t="s">
        <v>27</v>
      </c>
      <c r="C16" s="12">
        <v>12063.03</v>
      </c>
      <c r="D16" s="12">
        <v>0</v>
      </c>
      <c r="E16" s="12">
        <v>846</v>
      </c>
      <c r="F16" s="12">
        <v>528</v>
      </c>
      <c r="G16" s="12">
        <v>616.79999999999995</v>
      </c>
      <c r="H16" s="12">
        <v>0</v>
      </c>
      <c r="I16" s="12">
        <v>0</v>
      </c>
      <c r="J16" s="12">
        <v>0</v>
      </c>
      <c r="K16" s="12">
        <f t="shared" si="0"/>
        <v>14053.83</v>
      </c>
      <c r="L16" s="12">
        <v>1682.91</v>
      </c>
      <c r="M16" s="12">
        <v>1350.48</v>
      </c>
      <c r="N16" s="12">
        <v>-6.0000000001309672E-2</v>
      </c>
      <c r="O16" s="12">
        <f t="shared" si="1"/>
        <v>3033.329999999999</v>
      </c>
      <c r="P16" s="12">
        <v>11020.5</v>
      </c>
    </row>
    <row r="17" spans="1:16" x14ac:dyDescent="0.2">
      <c r="A17" s="2" t="s">
        <v>28</v>
      </c>
      <c r="B17" s="1" t="s">
        <v>29</v>
      </c>
      <c r="C17" s="12">
        <v>10511.9</v>
      </c>
      <c r="D17" s="12">
        <v>200</v>
      </c>
      <c r="E17" s="12">
        <v>707</v>
      </c>
      <c r="F17" s="12">
        <v>484</v>
      </c>
      <c r="G17" s="12">
        <v>513.4</v>
      </c>
      <c r="H17" s="12">
        <v>0</v>
      </c>
      <c r="I17" s="12">
        <v>0</v>
      </c>
      <c r="J17" s="12">
        <v>0</v>
      </c>
      <c r="K17" s="12">
        <f t="shared" si="0"/>
        <v>12416.3</v>
      </c>
      <c r="L17" s="12">
        <v>1333.14</v>
      </c>
      <c r="M17" s="12">
        <v>1176.72</v>
      </c>
      <c r="N17" s="12">
        <v>17.93999999999869</v>
      </c>
      <c r="O17" s="12">
        <f t="shared" si="1"/>
        <v>2527.7999999999988</v>
      </c>
      <c r="P17" s="12">
        <v>9888.5</v>
      </c>
    </row>
    <row r="18" spans="1:16" x14ac:dyDescent="0.2">
      <c r="A18" s="2" t="s">
        <v>30</v>
      </c>
      <c r="B18" s="1" t="s">
        <v>31</v>
      </c>
      <c r="C18" s="12">
        <v>9755.1</v>
      </c>
      <c r="D18" s="12">
        <v>200</v>
      </c>
      <c r="E18" s="12">
        <v>707</v>
      </c>
      <c r="F18" s="12">
        <v>484</v>
      </c>
      <c r="G18" s="12">
        <v>513.4</v>
      </c>
      <c r="H18" s="12">
        <v>0</v>
      </c>
      <c r="I18" s="12">
        <v>0</v>
      </c>
      <c r="J18" s="12">
        <v>0</v>
      </c>
      <c r="K18" s="12">
        <f t="shared" si="0"/>
        <v>11659.5</v>
      </c>
      <c r="L18" s="12">
        <v>1191.7</v>
      </c>
      <c r="M18" s="12">
        <v>1121.8399999999999</v>
      </c>
      <c r="N18" s="12">
        <v>203.95999999999913</v>
      </c>
      <c r="O18" s="12">
        <f t="shared" si="1"/>
        <v>2517.4999999999991</v>
      </c>
      <c r="P18" s="12">
        <v>9142</v>
      </c>
    </row>
    <row r="19" spans="1:16" x14ac:dyDescent="0.2">
      <c r="A19" s="2" t="s">
        <v>32</v>
      </c>
      <c r="B19" s="1" t="s">
        <v>33</v>
      </c>
      <c r="C19" s="12">
        <v>11417.3</v>
      </c>
      <c r="D19" s="12">
        <v>400</v>
      </c>
      <c r="E19" s="12">
        <v>820</v>
      </c>
      <c r="F19" s="12">
        <v>510</v>
      </c>
      <c r="G19" s="12">
        <v>308.04000000000002</v>
      </c>
      <c r="H19" s="12">
        <v>0</v>
      </c>
      <c r="I19" s="12">
        <v>0</v>
      </c>
      <c r="J19" s="12">
        <v>0</v>
      </c>
      <c r="K19" s="12">
        <f t="shared" si="0"/>
        <v>13455.34</v>
      </c>
      <c r="L19" s="12">
        <v>1555.08</v>
      </c>
      <c r="M19" s="12">
        <v>1270.6400000000001</v>
      </c>
      <c r="N19" s="12">
        <v>4736.119999999999</v>
      </c>
      <c r="O19" s="12">
        <f t="shared" si="1"/>
        <v>7561.8399999999992</v>
      </c>
      <c r="P19" s="12">
        <v>5893.5</v>
      </c>
    </row>
    <row r="20" spans="1:16" x14ac:dyDescent="0.2">
      <c r="A20" s="2" t="s">
        <v>34</v>
      </c>
      <c r="B20" s="1" t="s">
        <v>35</v>
      </c>
      <c r="C20" s="12">
        <v>8864.4500000000007</v>
      </c>
      <c r="D20" s="12">
        <v>400</v>
      </c>
      <c r="E20" s="12">
        <v>601</v>
      </c>
      <c r="F20" s="12">
        <v>361</v>
      </c>
      <c r="G20" s="12">
        <v>308.04000000000002</v>
      </c>
      <c r="H20" s="12">
        <v>0</v>
      </c>
      <c r="I20" s="12">
        <v>0</v>
      </c>
      <c r="J20" s="12">
        <v>0</v>
      </c>
      <c r="K20" s="12">
        <f t="shared" si="0"/>
        <v>10534.490000000002</v>
      </c>
      <c r="L20" s="12">
        <v>990.1</v>
      </c>
      <c r="M20" s="12">
        <v>986.52</v>
      </c>
      <c r="N20" s="12">
        <v>3759.8700000000026</v>
      </c>
      <c r="O20" s="12">
        <f t="shared" si="1"/>
        <v>5736.4900000000025</v>
      </c>
      <c r="P20" s="12">
        <v>4798</v>
      </c>
    </row>
    <row r="21" spans="1:16" s="6" customFormat="1" x14ac:dyDescent="0.2">
      <c r="A21" s="14"/>
      <c r="C21" s="6" t="s">
        <v>545</v>
      </c>
      <c r="D21" s="6" t="s">
        <v>545</v>
      </c>
      <c r="E21" s="6" t="s">
        <v>545</v>
      </c>
      <c r="F21" s="6" t="s">
        <v>545</v>
      </c>
      <c r="G21" s="6" t="s">
        <v>545</v>
      </c>
      <c r="H21" s="6" t="s">
        <v>545</v>
      </c>
      <c r="I21" s="6" t="s">
        <v>545</v>
      </c>
      <c r="J21" s="6" t="s">
        <v>545</v>
      </c>
      <c r="K21" s="6" t="s">
        <v>545</v>
      </c>
      <c r="L21" s="6" t="s">
        <v>545</v>
      </c>
      <c r="M21" s="6" t="s">
        <v>545</v>
      </c>
      <c r="N21" s="6" t="s">
        <v>545</v>
      </c>
      <c r="O21" s="6" t="s">
        <v>545</v>
      </c>
      <c r="P21" s="6" t="s">
        <v>545</v>
      </c>
    </row>
    <row r="22" spans="1:16" x14ac:dyDescent="0.2">
      <c r="A22" s="11" t="s">
        <v>534</v>
      </c>
      <c r="K22" s="12"/>
      <c r="O22" s="12"/>
    </row>
    <row r="23" spans="1:16" x14ac:dyDescent="0.2">
      <c r="A23" s="2" t="s">
        <v>36</v>
      </c>
      <c r="B23" s="1" t="s">
        <v>37</v>
      </c>
      <c r="C23" s="12">
        <v>8893.2800000000007</v>
      </c>
      <c r="D23" s="12">
        <v>0</v>
      </c>
      <c r="E23" s="12">
        <v>603</v>
      </c>
      <c r="F23" s="12">
        <v>378</v>
      </c>
      <c r="G23" s="12">
        <v>616.79999999999995</v>
      </c>
      <c r="H23" s="12">
        <v>0</v>
      </c>
      <c r="I23" s="12">
        <v>0</v>
      </c>
      <c r="J23" s="12">
        <v>0</v>
      </c>
      <c r="K23" s="12">
        <f t="shared" si="0"/>
        <v>10491.08</v>
      </c>
      <c r="L23" s="12">
        <v>982.31</v>
      </c>
      <c r="M23" s="12">
        <v>989.74</v>
      </c>
      <c r="N23" s="12">
        <v>3.0000000000654836E-2</v>
      </c>
      <c r="O23" s="12">
        <f t="shared" si="1"/>
        <v>1972.0800000000006</v>
      </c>
      <c r="P23" s="12">
        <v>8519</v>
      </c>
    </row>
    <row r="24" spans="1:16" x14ac:dyDescent="0.2">
      <c r="A24" s="2" t="s">
        <v>38</v>
      </c>
      <c r="B24" s="1" t="s">
        <v>39</v>
      </c>
      <c r="C24" s="12">
        <f>11448.64+1226.64</f>
        <v>12675.279999999999</v>
      </c>
      <c r="D24" s="12">
        <v>0</v>
      </c>
      <c r="E24" s="12">
        <v>774.5</v>
      </c>
      <c r="F24" s="12">
        <v>474.09</v>
      </c>
      <c r="G24" s="12">
        <v>513.4</v>
      </c>
      <c r="H24" s="12">
        <v>0</v>
      </c>
      <c r="I24" s="12">
        <v>0</v>
      </c>
      <c r="J24" s="12">
        <v>0</v>
      </c>
      <c r="K24" s="12">
        <f t="shared" si="0"/>
        <v>14437.269999999999</v>
      </c>
      <c r="L24" s="12">
        <v>1507.68</v>
      </c>
      <c r="M24" s="12">
        <v>1410.64</v>
      </c>
      <c r="N24" s="12">
        <v>-5.0000000001091394E-2</v>
      </c>
      <c r="O24" s="12">
        <f t="shared" si="1"/>
        <v>2918.2699999999991</v>
      </c>
      <c r="P24" s="12">
        <v>11519</v>
      </c>
    </row>
    <row r="25" spans="1:16" x14ac:dyDescent="0.2">
      <c r="A25" s="2" t="s">
        <v>40</v>
      </c>
      <c r="B25" s="1" t="s">
        <v>41</v>
      </c>
      <c r="C25" s="12">
        <v>10870.57</v>
      </c>
      <c r="D25" s="12">
        <v>0</v>
      </c>
      <c r="E25" s="12">
        <v>801</v>
      </c>
      <c r="F25" s="12">
        <v>539</v>
      </c>
      <c r="G25" s="12">
        <v>616.79999999999995</v>
      </c>
      <c r="H25" s="12">
        <v>0</v>
      </c>
      <c r="I25" s="12">
        <v>1406.76</v>
      </c>
      <c r="J25" s="12">
        <v>0</v>
      </c>
      <c r="K25" s="12">
        <f t="shared" si="0"/>
        <v>14234.13</v>
      </c>
      <c r="L25" s="12">
        <v>1631.19</v>
      </c>
      <c r="M25" s="12">
        <v>1213.3399999999999</v>
      </c>
      <c r="N25" s="12">
        <v>5573.5999999999985</v>
      </c>
      <c r="O25" s="12">
        <f t="shared" si="1"/>
        <v>8418.1299999999974</v>
      </c>
      <c r="P25" s="12">
        <v>5816</v>
      </c>
    </row>
    <row r="26" spans="1:16" x14ac:dyDescent="0.2">
      <c r="A26" s="2" t="s">
        <v>42</v>
      </c>
      <c r="B26" s="1" t="s">
        <v>43</v>
      </c>
      <c r="C26" s="12">
        <v>11983.67</v>
      </c>
      <c r="D26" s="12">
        <v>200</v>
      </c>
      <c r="E26" s="12">
        <v>815</v>
      </c>
      <c r="F26" s="12">
        <v>496</v>
      </c>
      <c r="G26" s="12">
        <v>616.79999999999995</v>
      </c>
      <c r="H26" s="12">
        <v>0</v>
      </c>
      <c r="I26" s="12">
        <v>0</v>
      </c>
      <c r="J26" s="12">
        <v>0</v>
      </c>
      <c r="K26" s="12">
        <f t="shared" si="0"/>
        <v>14111.47</v>
      </c>
      <c r="L26" s="12">
        <v>1695.22</v>
      </c>
      <c r="M26" s="12">
        <v>1333.66</v>
      </c>
      <c r="N26" s="12">
        <v>4268.59</v>
      </c>
      <c r="O26" s="12">
        <f t="shared" si="1"/>
        <v>7297.47</v>
      </c>
      <c r="P26" s="12">
        <v>6814</v>
      </c>
    </row>
    <row r="27" spans="1:16" x14ac:dyDescent="0.2">
      <c r="A27" s="2" t="s">
        <v>44</v>
      </c>
      <c r="B27" s="1" t="s">
        <v>45</v>
      </c>
      <c r="C27" s="12">
        <v>10902.39</v>
      </c>
      <c r="D27" s="12">
        <v>0</v>
      </c>
      <c r="E27" s="12">
        <v>801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f t="shared" si="0"/>
        <v>11703.39</v>
      </c>
      <c r="L27" s="12">
        <v>0</v>
      </c>
      <c r="M27" s="12">
        <v>1213.3399999999999</v>
      </c>
      <c r="N27" s="12">
        <v>4847.5499999999993</v>
      </c>
      <c r="O27" s="12">
        <f t="shared" si="1"/>
        <v>6060.8899999999994</v>
      </c>
      <c r="P27" s="12">
        <v>5642.5</v>
      </c>
    </row>
    <row r="28" spans="1:16" x14ac:dyDescent="0.2">
      <c r="A28" s="2" t="s">
        <v>46</v>
      </c>
      <c r="B28" s="1" t="s">
        <v>47</v>
      </c>
      <c r="C28" s="12">
        <v>11983.67</v>
      </c>
      <c r="D28" s="12">
        <v>200</v>
      </c>
      <c r="E28" s="12">
        <v>815</v>
      </c>
      <c r="F28" s="12">
        <v>496</v>
      </c>
      <c r="G28" s="12">
        <v>513.4</v>
      </c>
      <c r="H28" s="12">
        <v>0</v>
      </c>
      <c r="I28" s="12">
        <v>0</v>
      </c>
      <c r="J28" s="12">
        <v>0</v>
      </c>
      <c r="K28" s="12">
        <f t="shared" si="0"/>
        <v>14008.07</v>
      </c>
      <c r="L28" s="12">
        <v>1673.14</v>
      </c>
      <c r="M28" s="12">
        <v>1333.66</v>
      </c>
      <c r="N28" s="12">
        <v>4701.7700000000004</v>
      </c>
      <c r="O28" s="12">
        <f t="shared" si="1"/>
        <v>7708.5700000000006</v>
      </c>
      <c r="P28" s="12">
        <v>6299.5</v>
      </c>
    </row>
    <row r="29" spans="1:16" x14ac:dyDescent="0.2">
      <c r="A29" s="2" t="s">
        <v>48</v>
      </c>
      <c r="B29" s="1" t="s">
        <v>49</v>
      </c>
      <c r="C29" s="12">
        <v>11983.67</v>
      </c>
      <c r="D29" s="12">
        <v>0</v>
      </c>
      <c r="E29" s="12">
        <v>815</v>
      </c>
      <c r="F29" s="12">
        <v>496</v>
      </c>
      <c r="G29" s="12">
        <v>513.4</v>
      </c>
      <c r="H29" s="12">
        <v>0</v>
      </c>
      <c r="I29" s="12">
        <v>0</v>
      </c>
      <c r="J29" s="12">
        <v>0</v>
      </c>
      <c r="K29" s="12">
        <f t="shared" si="0"/>
        <v>13808.07</v>
      </c>
      <c r="L29" s="12">
        <v>1630.42</v>
      </c>
      <c r="M29" s="12">
        <v>1333.66</v>
      </c>
      <c r="N29" s="12">
        <v>5205.49</v>
      </c>
      <c r="O29" s="12">
        <f t="shared" si="1"/>
        <v>8169.57</v>
      </c>
      <c r="P29" s="12">
        <v>5638.5</v>
      </c>
    </row>
    <row r="30" spans="1:16" x14ac:dyDescent="0.2">
      <c r="A30" s="2" t="s">
        <v>50</v>
      </c>
      <c r="B30" s="1" t="s">
        <v>51</v>
      </c>
      <c r="C30" s="12">
        <v>10902.39</v>
      </c>
      <c r="D30" s="12">
        <v>0</v>
      </c>
      <c r="E30" s="12">
        <v>801</v>
      </c>
      <c r="F30" s="12">
        <v>539</v>
      </c>
      <c r="G30" s="12">
        <v>308.04000000000002</v>
      </c>
      <c r="H30" s="12">
        <v>0</v>
      </c>
      <c r="I30" s="12">
        <v>1406.76</v>
      </c>
      <c r="J30" s="12">
        <v>0</v>
      </c>
      <c r="K30" s="12">
        <f t="shared" si="0"/>
        <v>13957.19</v>
      </c>
      <c r="L30" s="12">
        <v>1572.04</v>
      </c>
      <c r="M30" s="12">
        <v>1213.3399999999999</v>
      </c>
      <c r="N30" s="12">
        <v>9003.3100000000013</v>
      </c>
      <c r="O30" s="12">
        <f t="shared" si="1"/>
        <v>11788.690000000002</v>
      </c>
      <c r="P30" s="12">
        <v>2168.5</v>
      </c>
    </row>
    <row r="31" spans="1:16" x14ac:dyDescent="0.2">
      <c r="A31" s="2" t="s">
        <v>52</v>
      </c>
      <c r="B31" s="1" t="s">
        <v>53</v>
      </c>
      <c r="C31" s="12">
        <v>12459.83</v>
      </c>
      <c r="D31" s="12">
        <v>200</v>
      </c>
      <c r="E31" s="12">
        <v>915</v>
      </c>
      <c r="F31" s="12">
        <v>616</v>
      </c>
      <c r="G31" s="12">
        <v>205.36</v>
      </c>
      <c r="H31" s="12">
        <v>0</v>
      </c>
      <c r="I31" s="12">
        <v>1607.72</v>
      </c>
      <c r="J31" s="12">
        <v>0</v>
      </c>
      <c r="K31" s="12">
        <f t="shared" si="0"/>
        <v>16003.91</v>
      </c>
      <c r="L31" s="12">
        <v>2009.21</v>
      </c>
      <c r="M31" s="12">
        <v>1386.66</v>
      </c>
      <c r="N31" s="12">
        <v>7442.5400000000009</v>
      </c>
      <c r="O31" s="12">
        <f t="shared" si="1"/>
        <v>10838.41</v>
      </c>
      <c r="P31" s="12">
        <v>5165.5</v>
      </c>
    </row>
    <row r="32" spans="1:16" x14ac:dyDescent="0.2">
      <c r="A32" s="2" t="s">
        <v>54</v>
      </c>
      <c r="B32" s="1" t="s">
        <v>55</v>
      </c>
      <c r="C32" s="12">
        <v>12459.83</v>
      </c>
      <c r="D32" s="12">
        <v>0</v>
      </c>
      <c r="E32" s="12">
        <v>915</v>
      </c>
      <c r="F32" s="12">
        <v>616</v>
      </c>
      <c r="G32" s="12">
        <v>205.36</v>
      </c>
      <c r="H32" s="12">
        <v>0</v>
      </c>
      <c r="I32" s="12">
        <v>1607.72</v>
      </c>
      <c r="J32" s="12">
        <v>0</v>
      </c>
      <c r="K32" s="12">
        <f t="shared" si="0"/>
        <v>15803.91</v>
      </c>
      <c r="L32" s="12">
        <v>1966.49</v>
      </c>
      <c r="M32" s="12">
        <v>1386.66</v>
      </c>
      <c r="N32" s="12">
        <v>7844.26</v>
      </c>
      <c r="O32" s="12">
        <f t="shared" si="1"/>
        <v>11197.41</v>
      </c>
      <c r="P32" s="12">
        <v>4606.5</v>
      </c>
    </row>
    <row r="33" spans="1:16" x14ac:dyDescent="0.2">
      <c r="A33" s="2" t="s">
        <v>56</v>
      </c>
      <c r="B33" s="1" t="s">
        <v>57</v>
      </c>
      <c r="C33" s="12">
        <v>11983.67</v>
      </c>
      <c r="D33" s="12">
        <v>400</v>
      </c>
      <c r="E33" s="12">
        <v>864</v>
      </c>
      <c r="F33" s="12">
        <v>582</v>
      </c>
      <c r="G33" s="12">
        <v>205.36</v>
      </c>
      <c r="H33" s="12">
        <v>0</v>
      </c>
      <c r="I33" s="12">
        <v>0</v>
      </c>
      <c r="J33" s="12">
        <v>0</v>
      </c>
      <c r="K33" s="12">
        <f t="shared" si="0"/>
        <v>14035.03</v>
      </c>
      <c r="L33" s="12">
        <v>1678.9</v>
      </c>
      <c r="M33" s="12">
        <v>1333.66</v>
      </c>
      <c r="N33" s="12">
        <v>6057.4700000000012</v>
      </c>
      <c r="O33" s="12">
        <f t="shared" si="1"/>
        <v>9070.0300000000025</v>
      </c>
      <c r="P33" s="12">
        <v>4965</v>
      </c>
    </row>
    <row r="34" spans="1:16" x14ac:dyDescent="0.2">
      <c r="A34" s="2" t="s">
        <v>58</v>
      </c>
      <c r="B34" s="1" t="s">
        <v>59</v>
      </c>
      <c r="C34" s="12">
        <v>10902.39</v>
      </c>
      <c r="D34" s="12">
        <v>400</v>
      </c>
      <c r="E34" s="12">
        <v>801</v>
      </c>
      <c r="F34" s="12">
        <v>539</v>
      </c>
      <c r="G34" s="12">
        <v>205.36</v>
      </c>
      <c r="H34" s="12">
        <v>0</v>
      </c>
      <c r="I34" s="12">
        <v>0</v>
      </c>
      <c r="J34" s="12">
        <v>0</v>
      </c>
      <c r="K34" s="12">
        <f t="shared" si="0"/>
        <v>12847.75</v>
      </c>
      <c r="L34" s="12">
        <v>1425.29</v>
      </c>
      <c r="M34" s="12">
        <v>1213.3399999999999</v>
      </c>
      <c r="N34" s="12">
        <v>6566.119999999999</v>
      </c>
      <c r="O34" s="12">
        <f t="shared" si="1"/>
        <v>9204.75</v>
      </c>
      <c r="P34" s="12">
        <v>3643</v>
      </c>
    </row>
    <row r="35" spans="1:16" x14ac:dyDescent="0.2">
      <c r="A35" s="2" t="s">
        <v>60</v>
      </c>
      <c r="B35" s="1" t="s">
        <v>61</v>
      </c>
      <c r="C35" s="12">
        <v>8037.79</v>
      </c>
      <c r="D35" s="12">
        <v>0</v>
      </c>
      <c r="E35" s="12">
        <v>564</v>
      </c>
      <c r="F35" s="12">
        <v>352</v>
      </c>
      <c r="G35" s="12">
        <v>205.36</v>
      </c>
      <c r="H35" s="12">
        <v>0</v>
      </c>
      <c r="I35" s="12">
        <v>0</v>
      </c>
      <c r="J35" s="12">
        <v>0</v>
      </c>
      <c r="K35" s="12">
        <f t="shared" si="0"/>
        <v>9159.1500000000015</v>
      </c>
      <c r="L35" s="12">
        <v>764.18</v>
      </c>
      <c r="M35" s="12">
        <v>901.32</v>
      </c>
      <c r="N35" s="12">
        <v>4035.1500000000015</v>
      </c>
      <c r="O35" s="12">
        <f t="shared" si="1"/>
        <v>5700.6500000000015</v>
      </c>
      <c r="P35" s="12">
        <v>3458.5</v>
      </c>
    </row>
    <row r="36" spans="1:16" x14ac:dyDescent="0.2">
      <c r="A36" s="2" t="s">
        <v>62</v>
      </c>
      <c r="B36" s="1" t="s">
        <v>63</v>
      </c>
      <c r="C36" s="12">
        <v>10902.39</v>
      </c>
      <c r="D36" s="12">
        <v>200</v>
      </c>
      <c r="E36" s="12">
        <v>801</v>
      </c>
      <c r="F36" s="12">
        <v>539</v>
      </c>
      <c r="G36" s="12">
        <v>0</v>
      </c>
      <c r="H36" s="12">
        <v>0</v>
      </c>
      <c r="I36" s="12">
        <v>0</v>
      </c>
      <c r="J36" s="12">
        <v>0</v>
      </c>
      <c r="K36" s="12">
        <f t="shared" si="0"/>
        <v>12442.39</v>
      </c>
      <c r="L36" s="12">
        <v>1339.54</v>
      </c>
      <c r="M36" s="12">
        <v>1213.3399999999999</v>
      </c>
      <c r="N36" s="12">
        <v>2823.0099999999984</v>
      </c>
      <c r="O36" s="12">
        <f t="shared" si="1"/>
        <v>5375.8899999999985</v>
      </c>
      <c r="P36" s="12">
        <v>7066.5</v>
      </c>
    </row>
    <row r="37" spans="1:16" x14ac:dyDescent="0.2">
      <c r="A37" s="2" t="s">
        <v>64</v>
      </c>
      <c r="B37" s="1" t="s">
        <v>65</v>
      </c>
      <c r="C37" s="12">
        <v>10902.39</v>
      </c>
      <c r="D37" s="12">
        <v>400</v>
      </c>
      <c r="E37" s="12">
        <v>801</v>
      </c>
      <c r="F37" s="12">
        <v>539</v>
      </c>
      <c r="G37" s="12">
        <v>0</v>
      </c>
      <c r="H37" s="12">
        <v>0</v>
      </c>
      <c r="I37" s="12">
        <v>0</v>
      </c>
      <c r="J37" s="12">
        <v>0</v>
      </c>
      <c r="K37" s="12">
        <f t="shared" si="0"/>
        <v>12642.39</v>
      </c>
      <c r="L37" s="12">
        <v>1381.43</v>
      </c>
      <c r="M37" s="12">
        <v>1213.3399999999999</v>
      </c>
      <c r="N37" s="12">
        <v>5205.619999999999</v>
      </c>
      <c r="O37" s="12">
        <f t="shared" si="1"/>
        <v>7800.3899999999994</v>
      </c>
      <c r="P37" s="12">
        <v>4842</v>
      </c>
    </row>
    <row r="38" spans="1:16" x14ac:dyDescent="0.2">
      <c r="A38" s="2" t="s">
        <v>66</v>
      </c>
      <c r="B38" s="1" t="s">
        <v>67</v>
      </c>
      <c r="C38" s="12">
        <v>8096.57</v>
      </c>
      <c r="D38" s="12">
        <v>0</v>
      </c>
      <c r="E38" s="12">
        <v>564</v>
      </c>
      <c r="F38" s="12">
        <v>352</v>
      </c>
      <c r="G38" s="12">
        <v>0</v>
      </c>
      <c r="H38" s="12">
        <v>0</v>
      </c>
      <c r="I38" s="12">
        <v>1045</v>
      </c>
      <c r="J38" s="12">
        <v>0</v>
      </c>
      <c r="K38" s="12">
        <f t="shared" si="0"/>
        <v>10057.57</v>
      </c>
      <c r="L38" s="12">
        <v>841.29</v>
      </c>
      <c r="M38" s="12">
        <v>901.32</v>
      </c>
      <c r="N38" s="12">
        <v>3285.9599999999991</v>
      </c>
      <c r="O38" s="12">
        <f t="shared" si="1"/>
        <v>5028.57</v>
      </c>
      <c r="P38" s="12">
        <v>5029</v>
      </c>
    </row>
    <row r="39" spans="1:16" x14ac:dyDescent="0.2">
      <c r="A39" s="2" t="s">
        <v>68</v>
      </c>
      <c r="B39" s="1" t="s">
        <v>69</v>
      </c>
      <c r="C39" s="12">
        <v>10902.39</v>
      </c>
      <c r="D39" s="12">
        <v>200</v>
      </c>
      <c r="E39" s="12">
        <v>801</v>
      </c>
      <c r="F39" s="12">
        <v>539</v>
      </c>
      <c r="G39" s="12">
        <v>0</v>
      </c>
      <c r="H39" s="12">
        <v>0</v>
      </c>
      <c r="I39" s="12">
        <v>1406.76</v>
      </c>
      <c r="J39" s="12">
        <v>0</v>
      </c>
      <c r="K39" s="12">
        <f t="shared" si="0"/>
        <v>13849.15</v>
      </c>
      <c r="L39" s="12">
        <v>1548.96</v>
      </c>
      <c r="M39" s="12">
        <v>1213.3399999999999</v>
      </c>
      <c r="N39" s="12">
        <v>2200.3499999999985</v>
      </c>
      <c r="O39" s="12">
        <f t="shared" si="1"/>
        <v>4962.6499999999987</v>
      </c>
      <c r="P39" s="12">
        <v>8886.5</v>
      </c>
    </row>
    <row r="40" spans="1:16" x14ac:dyDescent="0.2">
      <c r="A40" s="2" t="s">
        <v>70</v>
      </c>
      <c r="B40" s="1" t="s">
        <v>71</v>
      </c>
      <c r="C40" s="12">
        <v>10902.39</v>
      </c>
      <c r="D40" s="12">
        <v>400</v>
      </c>
      <c r="E40" s="12">
        <v>801</v>
      </c>
      <c r="F40" s="12">
        <v>539</v>
      </c>
      <c r="G40" s="12">
        <v>0</v>
      </c>
      <c r="H40" s="12">
        <v>301.45</v>
      </c>
      <c r="I40" s="12">
        <v>1406.76</v>
      </c>
      <c r="J40" s="12">
        <v>0</v>
      </c>
      <c r="K40" s="12">
        <f t="shared" si="0"/>
        <v>14350.6</v>
      </c>
      <c r="L40" s="12">
        <v>1623.88</v>
      </c>
      <c r="M40" s="12">
        <v>1213.3399999999999</v>
      </c>
      <c r="N40" s="12">
        <v>4918.380000000001</v>
      </c>
      <c r="O40" s="12">
        <f t="shared" si="1"/>
        <v>7755.6000000000013</v>
      </c>
      <c r="P40" s="12">
        <v>6595</v>
      </c>
    </row>
    <row r="41" spans="1:16" x14ac:dyDescent="0.2">
      <c r="A41" s="2" t="s">
        <v>72</v>
      </c>
      <c r="B41" s="1" t="s">
        <v>73</v>
      </c>
      <c r="C41" s="12">
        <v>10902.39</v>
      </c>
      <c r="D41" s="12">
        <v>0</v>
      </c>
      <c r="E41" s="12">
        <v>801</v>
      </c>
      <c r="F41" s="12">
        <v>539</v>
      </c>
      <c r="G41" s="12">
        <v>0</v>
      </c>
      <c r="H41" s="12">
        <v>0</v>
      </c>
      <c r="I41" s="12">
        <v>703.38</v>
      </c>
      <c r="J41" s="12">
        <v>0</v>
      </c>
      <c r="K41" s="12">
        <f t="shared" si="0"/>
        <v>12945.769999999999</v>
      </c>
      <c r="L41" s="12">
        <v>1371.94</v>
      </c>
      <c r="M41" s="12">
        <v>1213.3399999999999</v>
      </c>
      <c r="N41" s="12">
        <v>3949.989999999998</v>
      </c>
      <c r="O41" s="12">
        <f t="shared" si="1"/>
        <v>6535.2699999999977</v>
      </c>
      <c r="P41" s="12">
        <v>6410.5</v>
      </c>
    </row>
    <row r="42" spans="1:16" x14ac:dyDescent="0.2">
      <c r="A42" s="2" t="s">
        <v>74</v>
      </c>
      <c r="B42" s="1" t="s">
        <v>75</v>
      </c>
      <c r="C42" s="12">
        <v>12963.09</v>
      </c>
      <c r="D42" s="12">
        <v>0</v>
      </c>
      <c r="E42" s="12">
        <v>926</v>
      </c>
      <c r="F42" s="12">
        <v>630</v>
      </c>
      <c r="G42" s="12">
        <v>0</v>
      </c>
      <c r="H42" s="12">
        <v>0</v>
      </c>
      <c r="I42" s="12">
        <v>0</v>
      </c>
      <c r="J42" s="12">
        <v>0</v>
      </c>
      <c r="K42" s="12">
        <f t="shared" si="0"/>
        <v>14519.09</v>
      </c>
      <c r="L42" s="12">
        <v>1782.29</v>
      </c>
      <c r="M42" s="12">
        <v>1443.92</v>
      </c>
      <c r="N42" s="12">
        <v>4185.880000000001</v>
      </c>
      <c r="O42" s="12">
        <f t="shared" si="1"/>
        <v>7412.0900000000011</v>
      </c>
      <c r="P42" s="12">
        <v>7107</v>
      </c>
    </row>
    <row r="43" spans="1:16" x14ac:dyDescent="0.2">
      <c r="A43" s="2" t="s">
        <v>76</v>
      </c>
      <c r="B43" s="1" t="s">
        <v>77</v>
      </c>
      <c r="C43" s="12">
        <v>10902.39</v>
      </c>
      <c r="D43" s="12">
        <v>200</v>
      </c>
      <c r="E43" s="12">
        <v>801</v>
      </c>
      <c r="F43" s="12">
        <v>539</v>
      </c>
      <c r="G43" s="12">
        <v>0</v>
      </c>
      <c r="H43" s="12">
        <v>0</v>
      </c>
      <c r="I43" s="12">
        <v>0</v>
      </c>
      <c r="J43" s="12">
        <v>0</v>
      </c>
      <c r="K43" s="12">
        <f t="shared" si="0"/>
        <v>12442.39</v>
      </c>
      <c r="L43" s="12">
        <v>1338.71</v>
      </c>
      <c r="M43" s="12">
        <v>1213.3399999999999</v>
      </c>
      <c r="N43" s="12">
        <v>1336.8400000000001</v>
      </c>
      <c r="O43" s="12">
        <f t="shared" si="1"/>
        <v>3888.8900000000003</v>
      </c>
      <c r="P43" s="12">
        <v>8553.5</v>
      </c>
    </row>
    <row r="44" spans="1:16" x14ac:dyDescent="0.2">
      <c r="A44" s="2" t="s">
        <v>78</v>
      </c>
      <c r="B44" s="1" t="s">
        <v>79</v>
      </c>
      <c r="C44" s="12">
        <v>11417.3</v>
      </c>
      <c r="D44" s="12">
        <v>0</v>
      </c>
      <c r="E44" s="12">
        <v>820</v>
      </c>
      <c r="F44" s="12">
        <v>510</v>
      </c>
      <c r="G44" s="12">
        <v>0</v>
      </c>
      <c r="H44" s="12">
        <v>0</v>
      </c>
      <c r="I44" s="12">
        <v>0</v>
      </c>
      <c r="J44" s="12">
        <v>0</v>
      </c>
      <c r="K44" s="12">
        <f t="shared" si="0"/>
        <v>12747.3</v>
      </c>
      <c r="L44" s="12">
        <v>1403.84</v>
      </c>
      <c r="M44" s="12">
        <v>1270.6400000000001</v>
      </c>
      <c r="N44" s="12">
        <v>-0.18000000000029104</v>
      </c>
      <c r="O44" s="12">
        <f t="shared" si="1"/>
        <v>2674.2999999999997</v>
      </c>
      <c r="P44" s="12">
        <v>10073</v>
      </c>
    </row>
    <row r="45" spans="1:16" x14ac:dyDescent="0.2">
      <c r="A45" s="2" t="s">
        <v>80</v>
      </c>
      <c r="B45" s="1" t="s">
        <v>81</v>
      </c>
      <c r="C45" s="12">
        <v>12438.06</v>
      </c>
      <c r="D45" s="12">
        <v>200</v>
      </c>
      <c r="E45" s="12">
        <v>915</v>
      </c>
      <c r="F45" s="12">
        <v>616</v>
      </c>
      <c r="G45" s="12">
        <v>0</v>
      </c>
      <c r="H45" s="12">
        <v>0</v>
      </c>
      <c r="I45" s="12">
        <v>0</v>
      </c>
      <c r="J45" s="12">
        <v>0</v>
      </c>
      <c r="K45" s="12">
        <f t="shared" si="0"/>
        <v>14169.06</v>
      </c>
      <c r="L45" s="12">
        <v>1707.53</v>
      </c>
      <c r="M45" s="12">
        <v>1386.66</v>
      </c>
      <c r="N45" s="12">
        <v>220.36999999999898</v>
      </c>
      <c r="O45" s="12">
        <f t="shared" si="1"/>
        <v>3314.559999999999</v>
      </c>
      <c r="P45" s="12">
        <v>10854.5</v>
      </c>
    </row>
    <row r="46" spans="1:16" s="6" customFormat="1" x14ac:dyDescent="0.2">
      <c r="A46" s="14"/>
      <c r="C46" s="6" t="s">
        <v>545</v>
      </c>
      <c r="D46" s="6" t="s">
        <v>545</v>
      </c>
      <c r="E46" s="6" t="s">
        <v>545</v>
      </c>
      <c r="F46" s="6" t="s">
        <v>545</v>
      </c>
      <c r="G46" s="6" t="s">
        <v>545</v>
      </c>
      <c r="H46" s="6" t="s">
        <v>545</v>
      </c>
      <c r="I46" s="6" t="s">
        <v>545</v>
      </c>
      <c r="J46" s="6" t="s">
        <v>545</v>
      </c>
      <c r="K46" s="6" t="s">
        <v>545</v>
      </c>
      <c r="L46" s="6" t="s">
        <v>545</v>
      </c>
      <c r="M46" s="6" t="s">
        <v>545</v>
      </c>
      <c r="N46" s="6" t="s">
        <v>545</v>
      </c>
      <c r="O46" s="6" t="s">
        <v>545</v>
      </c>
      <c r="P46" s="6" t="s">
        <v>545</v>
      </c>
    </row>
    <row r="47" spans="1:16" x14ac:dyDescent="0.2">
      <c r="A47" s="11" t="s">
        <v>535</v>
      </c>
      <c r="K47" s="12"/>
      <c r="O47" s="12"/>
    </row>
    <row r="48" spans="1:16" x14ac:dyDescent="0.2">
      <c r="A48" s="2" t="s">
        <v>82</v>
      </c>
      <c r="B48" s="1" t="s">
        <v>83</v>
      </c>
      <c r="C48" s="12">
        <v>15166.13</v>
      </c>
      <c r="D48" s="12">
        <v>400</v>
      </c>
      <c r="E48" s="12">
        <v>1130</v>
      </c>
      <c r="F48" s="12">
        <v>770</v>
      </c>
      <c r="G48" s="12">
        <v>0</v>
      </c>
      <c r="H48" s="12">
        <v>0</v>
      </c>
      <c r="I48" s="12">
        <v>0</v>
      </c>
      <c r="J48" s="12">
        <v>300</v>
      </c>
      <c r="K48" s="12">
        <f t="shared" si="0"/>
        <v>17766.129999999997</v>
      </c>
      <c r="L48" s="12">
        <v>2411.7800000000002</v>
      </c>
      <c r="M48" s="12">
        <v>1687.84</v>
      </c>
      <c r="N48" s="12">
        <v>7340.0099999999984</v>
      </c>
      <c r="O48" s="12">
        <f t="shared" si="1"/>
        <v>11439.629999999997</v>
      </c>
      <c r="P48" s="12">
        <v>6326.5</v>
      </c>
    </row>
    <row r="49" spans="1:16" x14ac:dyDescent="0.2">
      <c r="A49" s="2" t="s">
        <v>84</v>
      </c>
      <c r="B49" s="1" t="s">
        <v>85</v>
      </c>
      <c r="C49" s="12">
        <v>11417.3</v>
      </c>
      <c r="D49" s="12">
        <v>0</v>
      </c>
      <c r="E49" s="12">
        <v>820</v>
      </c>
      <c r="F49" s="12">
        <v>510</v>
      </c>
      <c r="G49" s="12">
        <v>0</v>
      </c>
      <c r="H49" s="12">
        <v>0</v>
      </c>
      <c r="I49" s="12">
        <v>0</v>
      </c>
      <c r="J49" s="12">
        <v>0</v>
      </c>
      <c r="K49" s="12">
        <f t="shared" si="0"/>
        <v>12747.3</v>
      </c>
      <c r="L49" s="12">
        <v>1403.84</v>
      </c>
      <c r="M49" s="12">
        <v>1270.6400000000001</v>
      </c>
      <c r="N49" s="12">
        <v>-0.18000000000029104</v>
      </c>
      <c r="O49" s="12">
        <f t="shared" si="1"/>
        <v>2674.2999999999997</v>
      </c>
      <c r="P49" s="12">
        <v>10073</v>
      </c>
    </row>
    <row r="50" spans="1:16" x14ac:dyDescent="0.2">
      <c r="A50" s="2" t="s">
        <v>86</v>
      </c>
      <c r="B50" s="1" t="s">
        <v>87</v>
      </c>
      <c r="C50" s="12">
        <v>28547.9</v>
      </c>
      <c r="D50" s="12">
        <v>0</v>
      </c>
      <c r="E50" s="12">
        <v>1465</v>
      </c>
      <c r="F50" s="12">
        <v>987</v>
      </c>
      <c r="G50" s="12">
        <v>0</v>
      </c>
      <c r="H50" s="12">
        <v>0</v>
      </c>
      <c r="I50" s="12">
        <v>0</v>
      </c>
      <c r="J50" s="12">
        <v>0</v>
      </c>
      <c r="K50" s="12">
        <f t="shared" si="0"/>
        <v>30999.9</v>
      </c>
      <c r="L50" s="12">
        <v>5438.67</v>
      </c>
      <c r="M50" s="12">
        <v>3177.1</v>
      </c>
      <c r="N50" s="12">
        <v>0.13000000000101863</v>
      </c>
      <c r="O50" s="12">
        <f t="shared" si="1"/>
        <v>8615.9000000000015</v>
      </c>
      <c r="P50" s="12">
        <v>22384</v>
      </c>
    </row>
    <row r="51" spans="1:16" x14ac:dyDescent="0.2">
      <c r="A51" s="2" t="s">
        <v>88</v>
      </c>
      <c r="B51" s="1" t="s">
        <v>89</v>
      </c>
      <c r="C51" s="12">
        <v>10838.47</v>
      </c>
      <c r="D51" s="12">
        <v>0</v>
      </c>
      <c r="E51" s="12">
        <v>784</v>
      </c>
      <c r="F51" s="12">
        <v>499</v>
      </c>
      <c r="G51" s="12">
        <v>0</v>
      </c>
      <c r="H51" s="12">
        <v>0</v>
      </c>
      <c r="I51" s="12">
        <v>0</v>
      </c>
      <c r="J51" s="12">
        <v>0</v>
      </c>
      <c r="K51" s="12">
        <f t="shared" si="0"/>
        <v>12121.47</v>
      </c>
      <c r="L51" s="12">
        <v>1274.48</v>
      </c>
      <c r="M51" s="12">
        <v>1207.94</v>
      </c>
      <c r="N51" s="12">
        <v>4.9999999999272404E-2</v>
      </c>
      <c r="O51" s="12">
        <f t="shared" si="1"/>
        <v>2482.4699999999993</v>
      </c>
      <c r="P51" s="12">
        <v>9639</v>
      </c>
    </row>
    <row r="52" spans="1:16" x14ac:dyDescent="0.2">
      <c r="A52" s="2" t="s">
        <v>90</v>
      </c>
      <c r="B52" s="1" t="s">
        <v>91</v>
      </c>
      <c r="C52" s="12">
        <v>7299.68</v>
      </c>
      <c r="D52" s="12">
        <v>0</v>
      </c>
      <c r="E52" s="12">
        <v>478.5</v>
      </c>
      <c r="F52" s="12">
        <v>330.5</v>
      </c>
      <c r="G52" s="12">
        <v>0</v>
      </c>
      <c r="H52" s="12">
        <v>0</v>
      </c>
      <c r="I52" s="12">
        <v>0</v>
      </c>
      <c r="J52" s="12">
        <v>0</v>
      </c>
      <c r="K52" s="12">
        <f t="shared" si="0"/>
        <v>8108.68</v>
      </c>
      <c r="L52" s="12">
        <v>1051.25</v>
      </c>
      <c r="M52" s="12">
        <v>786.99</v>
      </c>
      <c r="N52" s="12">
        <v>-5.9999999999490683E-2</v>
      </c>
      <c r="O52" s="12">
        <f t="shared" si="1"/>
        <v>1838.1800000000005</v>
      </c>
      <c r="P52" s="12">
        <v>6270.5</v>
      </c>
    </row>
    <row r="53" spans="1:16" s="6" customFormat="1" x14ac:dyDescent="0.2">
      <c r="A53" s="14"/>
      <c r="C53" s="6" t="s">
        <v>545</v>
      </c>
      <c r="D53" s="6" t="s">
        <v>545</v>
      </c>
      <c r="E53" s="6" t="s">
        <v>545</v>
      </c>
      <c r="F53" s="6" t="s">
        <v>545</v>
      </c>
      <c r="G53" s="6" t="s">
        <v>545</v>
      </c>
      <c r="H53" s="6" t="s">
        <v>545</v>
      </c>
      <c r="I53" s="6" t="s">
        <v>545</v>
      </c>
      <c r="J53" s="6" t="s">
        <v>545</v>
      </c>
      <c r="K53" s="6" t="s">
        <v>545</v>
      </c>
      <c r="L53" s="6" t="s">
        <v>545</v>
      </c>
      <c r="M53" s="6" t="s">
        <v>545</v>
      </c>
      <c r="N53" s="6" t="s">
        <v>545</v>
      </c>
      <c r="O53" s="6" t="s">
        <v>545</v>
      </c>
      <c r="P53" s="6" t="s">
        <v>545</v>
      </c>
    </row>
    <row r="54" spans="1:16" x14ac:dyDescent="0.2">
      <c r="A54" s="11" t="s">
        <v>536</v>
      </c>
      <c r="K54" s="12"/>
      <c r="O54" s="12"/>
    </row>
    <row r="55" spans="1:16" x14ac:dyDescent="0.2">
      <c r="A55" s="2" t="s">
        <v>92</v>
      </c>
      <c r="B55" s="1" t="s">
        <v>93</v>
      </c>
      <c r="C55" s="12">
        <v>15137.3</v>
      </c>
      <c r="D55" s="12">
        <v>400</v>
      </c>
      <c r="E55" s="12">
        <v>965</v>
      </c>
      <c r="F55" s="12">
        <v>643</v>
      </c>
      <c r="G55" s="12">
        <v>616.79999999999995</v>
      </c>
      <c r="H55" s="12">
        <v>0</v>
      </c>
      <c r="I55" s="12">
        <v>0</v>
      </c>
      <c r="J55" s="12">
        <v>0</v>
      </c>
      <c r="K55" s="12">
        <f t="shared" si="0"/>
        <v>17762.099999999999</v>
      </c>
      <c r="L55" s="12">
        <v>2475</v>
      </c>
      <c r="M55" s="12">
        <v>1684.64</v>
      </c>
      <c r="N55" s="12">
        <v>6507.9599999999991</v>
      </c>
      <c r="O55" s="12">
        <f t="shared" si="1"/>
        <v>10667.599999999999</v>
      </c>
      <c r="P55" s="12">
        <v>7094.5</v>
      </c>
    </row>
    <row r="56" spans="1:16" x14ac:dyDescent="0.2">
      <c r="A56" s="2" t="s">
        <v>94</v>
      </c>
      <c r="B56" s="1" t="s">
        <v>95</v>
      </c>
      <c r="C56" s="12">
        <v>10503.9</v>
      </c>
      <c r="D56" s="12">
        <v>200</v>
      </c>
      <c r="E56" s="12">
        <v>784</v>
      </c>
      <c r="F56" s="12">
        <v>499</v>
      </c>
      <c r="G56" s="12">
        <v>513.4</v>
      </c>
      <c r="H56" s="12">
        <v>0</v>
      </c>
      <c r="I56" s="12">
        <v>0</v>
      </c>
      <c r="J56" s="12">
        <v>0</v>
      </c>
      <c r="K56" s="12">
        <f t="shared" si="0"/>
        <v>12500.3</v>
      </c>
      <c r="L56" s="12">
        <v>1356.96</v>
      </c>
      <c r="M56" s="12">
        <v>1207.94</v>
      </c>
      <c r="N56" s="12">
        <v>-0.1000000000003638</v>
      </c>
      <c r="O56" s="12">
        <f t="shared" si="1"/>
        <v>2564.7999999999997</v>
      </c>
      <c r="P56" s="12">
        <v>9935.5</v>
      </c>
    </row>
    <row r="57" spans="1:16" x14ac:dyDescent="0.2">
      <c r="A57" s="2" t="s">
        <v>96</v>
      </c>
      <c r="B57" s="1" t="s">
        <v>97</v>
      </c>
      <c r="C57" s="12">
        <v>10854.03</v>
      </c>
      <c r="D57" s="12">
        <v>200</v>
      </c>
      <c r="E57" s="12">
        <v>784</v>
      </c>
      <c r="F57" s="12">
        <v>499</v>
      </c>
      <c r="G57" s="12">
        <v>513.4</v>
      </c>
      <c r="H57" s="12">
        <v>0</v>
      </c>
      <c r="I57" s="12">
        <v>0</v>
      </c>
      <c r="J57" s="12">
        <v>0</v>
      </c>
      <c r="K57" s="12">
        <f t="shared" si="0"/>
        <v>12850.43</v>
      </c>
      <c r="L57" s="12">
        <v>1425.86</v>
      </c>
      <c r="M57" s="12">
        <v>1207.94</v>
      </c>
      <c r="N57" s="12">
        <v>0.13000000000101863</v>
      </c>
      <c r="O57" s="12">
        <f t="shared" si="1"/>
        <v>2633.9300000000012</v>
      </c>
      <c r="P57" s="12">
        <v>10216.5</v>
      </c>
    </row>
    <row r="58" spans="1:16" x14ac:dyDescent="0.2">
      <c r="A58" s="2" t="s">
        <v>98</v>
      </c>
      <c r="B58" s="1" t="s">
        <v>99</v>
      </c>
      <c r="C58" s="12">
        <v>10854.03</v>
      </c>
      <c r="D58" s="12">
        <v>200</v>
      </c>
      <c r="E58" s="12">
        <v>784</v>
      </c>
      <c r="F58" s="12">
        <v>499</v>
      </c>
      <c r="G58" s="12">
        <v>0</v>
      </c>
      <c r="H58" s="12">
        <v>0</v>
      </c>
      <c r="I58" s="12">
        <v>0</v>
      </c>
      <c r="J58" s="12">
        <v>0</v>
      </c>
      <c r="K58" s="12">
        <f t="shared" si="0"/>
        <v>12337.03</v>
      </c>
      <c r="L58" s="12">
        <v>1318.87</v>
      </c>
      <c r="M58" s="12">
        <v>1207.94</v>
      </c>
      <c r="N58" s="12">
        <v>0.22000000000116415</v>
      </c>
      <c r="O58" s="12">
        <f t="shared" si="1"/>
        <v>2527.0300000000011</v>
      </c>
      <c r="P58" s="12">
        <v>9810</v>
      </c>
    </row>
    <row r="59" spans="1:16" x14ac:dyDescent="0.2">
      <c r="A59" s="2" t="s">
        <v>100</v>
      </c>
      <c r="B59" s="1" t="s">
        <v>101</v>
      </c>
      <c r="C59" s="12">
        <v>10854.03</v>
      </c>
      <c r="D59" s="12">
        <v>400</v>
      </c>
      <c r="E59" s="12">
        <v>784</v>
      </c>
      <c r="F59" s="12">
        <v>499</v>
      </c>
      <c r="G59" s="12">
        <v>0</v>
      </c>
      <c r="H59" s="12">
        <v>0</v>
      </c>
      <c r="I59" s="12">
        <v>0</v>
      </c>
      <c r="J59" s="12">
        <v>0</v>
      </c>
      <c r="K59" s="12">
        <f t="shared" si="0"/>
        <v>12537.03</v>
      </c>
      <c r="L59" s="12">
        <v>1358.92</v>
      </c>
      <c r="M59" s="12">
        <v>1207.94</v>
      </c>
      <c r="N59" s="12">
        <v>0.17000000000007276</v>
      </c>
      <c r="O59" s="12">
        <f t="shared" si="1"/>
        <v>2567.0300000000002</v>
      </c>
      <c r="P59" s="12">
        <v>9970</v>
      </c>
    </row>
    <row r="60" spans="1:16" x14ac:dyDescent="0.2">
      <c r="A60" s="2" t="s">
        <v>102</v>
      </c>
      <c r="B60" s="1" t="s">
        <v>103</v>
      </c>
      <c r="C60" s="12">
        <v>10854.03</v>
      </c>
      <c r="D60" s="12">
        <v>200</v>
      </c>
      <c r="E60" s="12">
        <v>784</v>
      </c>
      <c r="F60" s="12">
        <v>499</v>
      </c>
      <c r="G60" s="12">
        <v>0</v>
      </c>
      <c r="H60" s="12">
        <v>0</v>
      </c>
      <c r="I60" s="12">
        <v>0</v>
      </c>
      <c r="J60" s="12">
        <v>0</v>
      </c>
      <c r="K60" s="12">
        <f t="shared" si="0"/>
        <v>12337.03</v>
      </c>
      <c r="L60" s="12">
        <v>1317.32</v>
      </c>
      <c r="M60" s="12">
        <v>1208</v>
      </c>
      <c r="N60" s="12">
        <v>-0.28999999999905413</v>
      </c>
      <c r="O60" s="12">
        <f t="shared" si="1"/>
        <v>2525.0300000000007</v>
      </c>
      <c r="P60" s="12">
        <v>9812</v>
      </c>
    </row>
    <row r="61" spans="1:16" s="6" customFormat="1" x14ac:dyDescent="0.2">
      <c r="A61" s="14"/>
      <c r="C61" s="6" t="s">
        <v>545</v>
      </c>
      <c r="D61" s="6" t="s">
        <v>545</v>
      </c>
      <c r="E61" s="6" t="s">
        <v>545</v>
      </c>
      <c r="F61" s="6" t="s">
        <v>545</v>
      </c>
      <c r="G61" s="6" t="s">
        <v>545</v>
      </c>
      <c r="H61" s="6" t="s">
        <v>545</v>
      </c>
      <c r="I61" s="6" t="s">
        <v>545</v>
      </c>
      <c r="J61" s="6" t="s">
        <v>545</v>
      </c>
      <c r="K61" s="6" t="s">
        <v>545</v>
      </c>
      <c r="L61" s="6" t="s">
        <v>545</v>
      </c>
      <c r="M61" s="6" t="s">
        <v>545</v>
      </c>
      <c r="N61" s="6" t="s">
        <v>545</v>
      </c>
      <c r="O61" s="6" t="s">
        <v>545</v>
      </c>
      <c r="P61" s="6" t="s">
        <v>545</v>
      </c>
    </row>
    <row r="62" spans="1:16" x14ac:dyDescent="0.2">
      <c r="A62" s="11" t="s">
        <v>537</v>
      </c>
      <c r="K62" s="12"/>
      <c r="O62" s="12"/>
    </row>
    <row r="63" spans="1:16" x14ac:dyDescent="0.2">
      <c r="A63" s="2" t="s">
        <v>104</v>
      </c>
      <c r="B63" s="1" t="s">
        <v>105</v>
      </c>
      <c r="C63" s="12">
        <v>12148.28</v>
      </c>
      <c r="D63" s="12">
        <v>200</v>
      </c>
      <c r="E63" s="12">
        <v>846</v>
      </c>
      <c r="F63" s="12">
        <v>528</v>
      </c>
      <c r="G63" s="12">
        <v>616.79999999999995</v>
      </c>
      <c r="H63" s="12">
        <v>0</v>
      </c>
      <c r="I63" s="12">
        <v>0</v>
      </c>
      <c r="J63" s="12">
        <v>0</v>
      </c>
      <c r="K63" s="12">
        <f t="shared" ref="K63:K119" si="2">SUM(C63:J63)</f>
        <v>14339.08</v>
      </c>
      <c r="L63" s="12">
        <v>1743.84</v>
      </c>
      <c r="M63" s="12">
        <v>1351.98</v>
      </c>
      <c r="N63" s="12">
        <v>0.26000000000021828</v>
      </c>
      <c r="O63" s="12">
        <f t="shared" ref="O63:O119" si="3">SUM(L63:N63)</f>
        <v>3096.08</v>
      </c>
      <c r="P63" s="12">
        <v>11243</v>
      </c>
    </row>
    <row r="64" spans="1:16" x14ac:dyDescent="0.2">
      <c r="A64" s="2" t="s">
        <v>106</v>
      </c>
      <c r="B64" s="1" t="s">
        <v>107</v>
      </c>
      <c r="C64" s="12">
        <v>10791.79</v>
      </c>
      <c r="D64" s="12">
        <v>0</v>
      </c>
      <c r="E64" s="12">
        <v>784</v>
      </c>
      <c r="F64" s="12">
        <v>499</v>
      </c>
      <c r="G64" s="12">
        <v>410.72</v>
      </c>
      <c r="H64" s="12">
        <v>0</v>
      </c>
      <c r="I64" s="12">
        <v>0</v>
      </c>
      <c r="J64" s="12">
        <v>0</v>
      </c>
      <c r="K64" s="12">
        <f t="shared" si="2"/>
        <v>12485.51</v>
      </c>
      <c r="L64" s="12">
        <v>1347.92</v>
      </c>
      <c r="M64" s="12">
        <v>1207.94</v>
      </c>
      <c r="N64" s="12">
        <v>1443.6499999999996</v>
      </c>
      <c r="O64" s="12">
        <f t="shared" si="3"/>
        <v>3999.5099999999998</v>
      </c>
      <c r="P64" s="12">
        <v>8486</v>
      </c>
    </row>
    <row r="65" spans="1:16" x14ac:dyDescent="0.2">
      <c r="A65" s="2" t="s">
        <v>108</v>
      </c>
      <c r="B65" s="1" t="s">
        <v>109</v>
      </c>
      <c r="C65" s="12">
        <v>10854.03</v>
      </c>
      <c r="D65" s="12">
        <v>400</v>
      </c>
      <c r="E65" s="12">
        <v>784</v>
      </c>
      <c r="F65" s="12">
        <v>499</v>
      </c>
      <c r="G65" s="12">
        <v>0</v>
      </c>
      <c r="H65" s="12">
        <v>0</v>
      </c>
      <c r="I65" s="12">
        <v>0</v>
      </c>
      <c r="J65" s="12">
        <v>0</v>
      </c>
      <c r="K65" s="12">
        <f t="shared" si="2"/>
        <v>12537.03</v>
      </c>
      <c r="L65" s="12">
        <v>1358.92</v>
      </c>
      <c r="M65" s="12">
        <v>1207.94</v>
      </c>
      <c r="N65" s="12">
        <v>-0.32999999999992724</v>
      </c>
      <c r="O65" s="12">
        <f t="shared" si="3"/>
        <v>2566.5300000000002</v>
      </c>
      <c r="P65" s="12">
        <v>9970.5</v>
      </c>
    </row>
    <row r="66" spans="1:16" x14ac:dyDescent="0.2">
      <c r="A66" s="2" t="s">
        <v>110</v>
      </c>
      <c r="B66" s="1" t="s">
        <v>111</v>
      </c>
      <c r="C66" s="12">
        <v>10854.03</v>
      </c>
      <c r="D66" s="12">
        <v>0</v>
      </c>
      <c r="E66" s="12">
        <v>784</v>
      </c>
      <c r="F66" s="12">
        <v>499</v>
      </c>
      <c r="G66" s="12">
        <v>0</v>
      </c>
      <c r="H66" s="12">
        <v>0</v>
      </c>
      <c r="I66" s="12">
        <v>0</v>
      </c>
      <c r="J66" s="12">
        <v>0</v>
      </c>
      <c r="K66" s="12">
        <f t="shared" si="2"/>
        <v>12137.03</v>
      </c>
      <c r="L66" s="12">
        <v>1277.27</v>
      </c>
      <c r="M66" s="12">
        <v>1207.94</v>
      </c>
      <c r="N66" s="12">
        <v>3047.8199999999997</v>
      </c>
      <c r="O66" s="12">
        <f t="shared" si="3"/>
        <v>5533.03</v>
      </c>
      <c r="P66" s="12">
        <v>6604</v>
      </c>
    </row>
    <row r="67" spans="1:16" x14ac:dyDescent="0.2">
      <c r="A67" s="2" t="s">
        <v>112</v>
      </c>
      <c r="B67" s="1" t="s">
        <v>113</v>
      </c>
      <c r="C67" s="12">
        <v>12148.28</v>
      </c>
      <c r="D67" s="12">
        <v>200</v>
      </c>
      <c r="E67" s="12">
        <v>846</v>
      </c>
      <c r="F67" s="12">
        <v>528</v>
      </c>
      <c r="G67" s="12">
        <v>0</v>
      </c>
      <c r="H67" s="12">
        <v>0</v>
      </c>
      <c r="I67" s="12">
        <v>0</v>
      </c>
      <c r="J67" s="12">
        <v>0</v>
      </c>
      <c r="K67" s="12">
        <f t="shared" si="2"/>
        <v>13722.28</v>
      </c>
      <c r="L67" s="12">
        <v>1612.1</v>
      </c>
      <c r="M67" s="12">
        <v>1351.98</v>
      </c>
      <c r="N67" s="12">
        <v>2182.2000000000007</v>
      </c>
      <c r="O67" s="12">
        <f t="shared" si="3"/>
        <v>5146.2800000000007</v>
      </c>
      <c r="P67" s="12">
        <v>8576</v>
      </c>
    </row>
    <row r="68" spans="1:16" x14ac:dyDescent="0.2">
      <c r="A68" s="2" t="s">
        <v>114</v>
      </c>
      <c r="B68" s="1" t="s">
        <v>115</v>
      </c>
      <c r="C68" s="12">
        <v>10854.03</v>
      </c>
      <c r="D68" s="12">
        <v>200</v>
      </c>
      <c r="E68" s="12">
        <v>784</v>
      </c>
      <c r="F68" s="12">
        <v>499</v>
      </c>
      <c r="G68" s="12">
        <v>0</v>
      </c>
      <c r="H68" s="12">
        <v>0</v>
      </c>
      <c r="I68" s="12">
        <v>0</v>
      </c>
      <c r="J68" s="12">
        <v>0</v>
      </c>
      <c r="K68" s="12">
        <f t="shared" si="2"/>
        <v>12337.03</v>
      </c>
      <c r="L68" s="12">
        <v>1318.87</v>
      </c>
      <c r="M68" s="12">
        <v>1207.94</v>
      </c>
      <c r="N68" s="12">
        <v>0.22000000000116415</v>
      </c>
      <c r="O68" s="12">
        <f t="shared" si="3"/>
        <v>2527.0300000000011</v>
      </c>
      <c r="P68" s="12">
        <v>9810</v>
      </c>
    </row>
    <row r="69" spans="1:16" x14ac:dyDescent="0.2">
      <c r="A69" s="2" t="s">
        <v>116</v>
      </c>
      <c r="B69" s="1" t="s">
        <v>117</v>
      </c>
      <c r="C69" s="12">
        <v>10854.03</v>
      </c>
      <c r="D69" s="12">
        <v>200</v>
      </c>
      <c r="E69" s="12">
        <v>784</v>
      </c>
      <c r="F69" s="12">
        <v>499</v>
      </c>
      <c r="G69" s="12">
        <v>0</v>
      </c>
      <c r="H69" s="12">
        <v>0</v>
      </c>
      <c r="I69" s="12">
        <v>0</v>
      </c>
      <c r="J69" s="12">
        <v>0</v>
      </c>
      <c r="K69" s="12">
        <f t="shared" si="2"/>
        <v>12337.03</v>
      </c>
      <c r="L69" s="12">
        <v>1318.87</v>
      </c>
      <c r="M69" s="12">
        <v>1207.94</v>
      </c>
      <c r="N69" s="12">
        <v>17.720000000001164</v>
      </c>
      <c r="O69" s="12">
        <f t="shared" si="3"/>
        <v>2544.5300000000011</v>
      </c>
      <c r="P69" s="12">
        <v>9792.5</v>
      </c>
    </row>
    <row r="70" spans="1:16" x14ac:dyDescent="0.2">
      <c r="A70" s="2" t="s">
        <v>118</v>
      </c>
      <c r="B70" s="1" t="s">
        <v>119</v>
      </c>
      <c r="C70" s="12">
        <v>10480.56</v>
      </c>
      <c r="D70" s="12">
        <v>0</v>
      </c>
      <c r="E70" s="12">
        <v>784</v>
      </c>
      <c r="F70" s="12">
        <v>499</v>
      </c>
      <c r="G70" s="12">
        <v>0</v>
      </c>
      <c r="H70" s="12">
        <v>0</v>
      </c>
      <c r="I70" s="12">
        <v>0</v>
      </c>
      <c r="J70" s="12">
        <v>0</v>
      </c>
      <c r="K70" s="12">
        <f t="shared" si="2"/>
        <v>11763.56</v>
      </c>
      <c r="L70" s="12">
        <v>1210.3499999999999</v>
      </c>
      <c r="M70" s="12">
        <v>1207.94</v>
      </c>
      <c r="N70" s="12">
        <v>-0.22999999999956344</v>
      </c>
      <c r="O70" s="12">
        <f t="shared" si="3"/>
        <v>2418.0600000000004</v>
      </c>
      <c r="P70" s="12">
        <v>9345.5</v>
      </c>
    </row>
    <row r="71" spans="1:16" s="6" customFormat="1" x14ac:dyDescent="0.2">
      <c r="A71" s="14"/>
      <c r="C71" s="6" t="s">
        <v>545</v>
      </c>
      <c r="D71" s="6" t="s">
        <v>545</v>
      </c>
      <c r="E71" s="6" t="s">
        <v>545</v>
      </c>
      <c r="F71" s="6" t="s">
        <v>545</v>
      </c>
      <c r="G71" s="6" t="s">
        <v>545</v>
      </c>
      <c r="H71" s="6" t="s">
        <v>545</v>
      </c>
      <c r="I71" s="6" t="s">
        <v>545</v>
      </c>
      <c r="J71" s="6" t="s">
        <v>545</v>
      </c>
      <c r="K71" s="6" t="s">
        <v>545</v>
      </c>
      <c r="L71" s="6" t="s">
        <v>545</v>
      </c>
      <c r="M71" s="6" t="s">
        <v>545</v>
      </c>
      <c r="N71" s="6" t="s">
        <v>545</v>
      </c>
      <c r="O71" s="6" t="s">
        <v>545</v>
      </c>
      <c r="P71" s="6" t="s">
        <v>545</v>
      </c>
    </row>
    <row r="72" spans="1:16" x14ac:dyDescent="0.2">
      <c r="A72" s="11" t="s">
        <v>538</v>
      </c>
      <c r="K72" s="12"/>
      <c r="O72" s="12"/>
    </row>
    <row r="73" spans="1:16" x14ac:dyDescent="0.2">
      <c r="A73" s="2" t="s">
        <v>120</v>
      </c>
      <c r="B73" s="1" t="s">
        <v>121</v>
      </c>
      <c r="C73" s="12">
        <f>10700.13+737.94</f>
        <v>11438.07</v>
      </c>
      <c r="D73" s="12">
        <v>200</v>
      </c>
      <c r="E73" s="12">
        <v>788</v>
      </c>
      <c r="F73" s="12">
        <v>436.8</v>
      </c>
      <c r="G73" s="12">
        <v>616.79999999999995</v>
      </c>
      <c r="H73" s="12">
        <v>0</v>
      </c>
      <c r="I73" s="12">
        <v>0</v>
      </c>
      <c r="J73" s="12">
        <v>0</v>
      </c>
      <c r="K73" s="12">
        <f t="shared" si="2"/>
        <v>13479.669999999998</v>
      </c>
      <c r="L73" s="12">
        <v>1410.36</v>
      </c>
      <c r="M73" s="12">
        <v>1272.94</v>
      </c>
      <c r="N73" s="12">
        <v>3320.869999999999</v>
      </c>
      <c r="O73" s="12">
        <f t="shared" si="3"/>
        <v>6004.1699999999992</v>
      </c>
      <c r="P73" s="12">
        <v>7475.5</v>
      </c>
    </row>
    <row r="74" spans="1:16" x14ac:dyDescent="0.2">
      <c r="A74" s="2" t="s">
        <v>122</v>
      </c>
      <c r="B74" s="1" t="s">
        <v>123</v>
      </c>
      <c r="C74" s="12">
        <v>12484.76</v>
      </c>
      <c r="D74" s="12">
        <v>200</v>
      </c>
      <c r="E74" s="12">
        <v>991</v>
      </c>
      <c r="F74" s="12">
        <v>603</v>
      </c>
      <c r="G74" s="12">
        <v>616.79999999999995</v>
      </c>
      <c r="H74" s="12">
        <v>0</v>
      </c>
      <c r="I74" s="12">
        <v>0</v>
      </c>
      <c r="J74" s="12">
        <v>0</v>
      </c>
      <c r="K74" s="12">
        <f t="shared" si="2"/>
        <v>14895.56</v>
      </c>
      <c r="L74" s="12">
        <v>1862.71</v>
      </c>
      <c r="M74" s="12">
        <v>1547.04</v>
      </c>
      <c r="N74" s="12">
        <v>-0.19000000000050932</v>
      </c>
      <c r="O74" s="12">
        <f t="shared" si="3"/>
        <v>3409.5599999999995</v>
      </c>
      <c r="P74" s="12">
        <v>11486</v>
      </c>
    </row>
    <row r="75" spans="1:16" x14ac:dyDescent="0.2">
      <c r="A75" s="2" t="s">
        <v>124</v>
      </c>
      <c r="B75" s="1" t="s">
        <v>125</v>
      </c>
      <c r="C75" s="12">
        <v>11946.62</v>
      </c>
      <c r="D75" s="12">
        <v>200</v>
      </c>
      <c r="E75" s="12">
        <v>815</v>
      </c>
      <c r="F75" s="12">
        <v>496</v>
      </c>
      <c r="G75" s="12">
        <v>410.72</v>
      </c>
      <c r="H75" s="12">
        <v>0</v>
      </c>
      <c r="I75" s="12">
        <v>0</v>
      </c>
      <c r="J75" s="12">
        <v>0</v>
      </c>
      <c r="K75" s="12">
        <f t="shared" si="2"/>
        <v>13868.34</v>
      </c>
      <c r="L75" s="12">
        <v>1643.3</v>
      </c>
      <c r="M75" s="12">
        <v>1333.66</v>
      </c>
      <c r="N75" s="12">
        <v>9761.880000000001</v>
      </c>
      <c r="O75" s="12">
        <f t="shared" si="3"/>
        <v>12738.84</v>
      </c>
      <c r="P75" s="12">
        <v>1129.5</v>
      </c>
    </row>
    <row r="76" spans="1:16" x14ac:dyDescent="0.2">
      <c r="A76" s="2" t="s">
        <v>126</v>
      </c>
      <c r="B76" s="1" t="s">
        <v>127</v>
      </c>
      <c r="C76" s="12">
        <v>10642.08</v>
      </c>
      <c r="D76" s="12">
        <v>200</v>
      </c>
      <c r="E76" s="12">
        <v>717</v>
      </c>
      <c r="F76" s="12">
        <v>447</v>
      </c>
      <c r="G76" s="12">
        <v>513.4</v>
      </c>
      <c r="H76" s="12">
        <v>0</v>
      </c>
      <c r="I76" s="12">
        <v>0</v>
      </c>
      <c r="J76" s="12">
        <v>0</v>
      </c>
      <c r="K76" s="12">
        <f t="shared" si="2"/>
        <v>12519.48</v>
      </c>
      <c r="L76" s="12">
        <v>1355.18</v>
      </c>
      <c r="M76" s="12">
        <v>1185.32</v>
      </c>
      <c r="N76" s="12">
        <v>6233.48</v>
      </c>
      <c r="O76" s="12">
        <f t="shared" si="3"/>
        <v>8773.98</v>
      </c>
      <c r="P76" s="12">
        <v>3745.5</v>
      </c>
    </row>
    <row r="77" spans="1:16" x14ac:dyDescent="0.2">
      <c r="A77" s="2" t="s">
        <v>128</v>
      </c>
      <c r="B77" s="1" t="s">
        <v>129</v>
      </c>
      <c r="C77" s="12">
        <v>11983.67</v>
      </c>
      <c r="D77" s="12">
        <v>400</v>
      </c>
      <c r="E77" s="12">
        <v>815</v>
      </c>
      <c r="F77" s="12">
        <v>496</v>
      </c>
      <c r="G77" s="12">
        <v>513.4</v>
      </c>
      <c r="H77" s="12">
        <v>0</v>
      </c>
      <c r="I77" s="12">
        <v>0</v>
      </c>
      <c r="J77" s="12">
        <v>0</v>
      </c>
      <c r="K77" s="12">
        <f t="shared" si="2"/>
        <v>14208.07</v>
      </c>
      <c r="L77" s="12">
        <v>1715.86</v>
      </c>
      <c r="M77" s="12">
        <v>1333.66</v>
      </c>
      <c r="N77" s="12">
        <v>9304.0499999999993</v>
      </c>
      <c r="O77" s="12">
        <f t="shared" si="3"/>
        <v>12353.57</v>
      </c>
      <c r="P77" s="12">
        <v>1854.5</v>
      </c>
    </row>
    <row r="78" spans="1:16" x14ac:dyDescent="0.2">
      <c r="A78" s="2" t="s">
        <v>130</v>
      </c>
      <c r="B78" s="1" t="s">
        <v>131</v>
      </c>
      <c r="C78" s="12">
        <v>11035.07</v>
      </c>
      <c r="D78" s="12">
        <v>400</v>
      </c>
      <c r="E78" s="12">
        <v>737</v>
      </c>
      <c r="F78" s="12">
        <v>455</v>
      </c>
      <c r="G78" s="12">
        <v>513.4</v>
      </c>
      <c r="H78" s="12">
        <v>0</v>
      </c>
      <c r="I78" s="12">
        <v>0</v>
      </c>
      <c r="J78" s="12">
        <v>0</v>
      </c>
      <c r="K78" s="12">
        <f t="shared" si="2"/>
        <v>13140.47</v>
      </c>
      <c r="L78" s="12">
        <v>1487.82</v>
      </c>
      <c r="M78" s="12">
        <v>1228.0999999999999</v>
      </c>
      <c r="N78" s="12">
        <v>3584.5499999999993</v>
      </c>
      <c r="O78" s="12">
        <f t="shared" si="3"/>
        <v>6300.4699999999993</v>
      </c>
      <c r="P78" s="12">
        <v>6840</v>
      </c>
    </row>
    <row r="79" spans="1:16" x14ac:dyDescent="0.2">
      <c r="A79" s="2" t="s">
        <v>132</v>
      </c>
      <c r="B79" s="1" t="s">
        <v>133</v>
      </c>
      <c r="C79" s="12">
        <v>11035.07</v>
      </c>
      <c r="D79" s="12">
        <v>200</v>
      </c>
      <c r="E79" s="12">
        <v>737</v>
      </c>
      <c r="F79" s="12">
        <v>455</v>
      </c>
      <c r="G79" s="12">
        <v>410.72</v>
      </c>
      <c r="H79" s="12">
        <v>0</v>
      </c>
      <c r="I79" s="12">
        <v>0</v>
      </c>
      <c r="J79" s="12">
        <v>0</v>
      </c>
      <c r="K79" s="12">
        <f t="shared" si="2"/>
        <v>12837.789999999999</v>
      </c>
      <c r="L79" s="12">
        <v>1423.17</v>
      </c>
      <c r="M79" s="12">
        <v>1228.0999999999999</v>
      </c>
      <c r="N79" s="12">
        <v>206.51999999999862</v>
      </c>
      <c r="O79" s="12">
        <f t="shared" si="3"/>
        <v>2857.7899999999986</v>
      </c>
      <c r="P79" s="12">
        <v>9980</v>
      </c>
    </row>
    <row r="80" spans="1:16" x14ac:dyDescent="0.2">
      <c r="A80" s="2" t="s">
        <v>134</v>
      </c>
      <c r="B80" s="1" t="s">
        <v>135</v>
      </c>
      <c r="C80" s="12">
        <v>11035.07</v>
      </c>
      <c r="D80" s="12">
        <v>400</v>
      </c>
      <c r="E80" s="12">
        <v>737</v>
      </c>
      <c r="F80" s="12">
        <v>455</v>
      </c>
      <c r="G80" s="12">
        <v>410.72</v>
      </c>
      <c r="H80" s="12">
        <v>0</v>
      </c>
      <c r="I80" s="12">
        <v>1423.88</v>
      </c>
      <c r="J80" s="12">
        <v>0</v>
      </c>
      <c r="K80" s="12">
        <f t="shared" si="2"/>
        <v>14461.669999999998</v>
      </c>
      <c r="L80" s="12">
        <v>1679.8</v>
      </c>
      <c r="M80" s="12">
        <v>1228.0999999999999</v>
      </c>
      <c r="N80" s="12">
        <v>206.76999999999862</v>
      </c>
      <c r="O80" s="12">
        <f t="shared" si="3"/>
        <v>3114.6699999999983</v>
      </c>
      <c r="P80" s="12">
        <v>11347</v>
      </c>
    </row>
    <row r="81" spans="1:16" x14ac:dyDescent="0.2">
      <c r="A81" s="2" t="s">
        <v>136</v>
      </c>
      <c r="B81" s="1" t="s">
        <v>137</v>
      </c>
      <c r="C81" s="12">
        <v>12752.47</v>
      </c>
      <c r="D81" s="12">
        <v>400</v>
      </c>
      <c r="E81" s="12">
        <v>815</v>
      </c>
      <c r="F81" s="12">
        <v>496</v>
      </c>
      <c r="G81" s="12">
        <v>410.72</v>
      </c>
      <c r="H81" s="12">
        <v>0</v>
      </c>
      <c r="I81" s="12">
        <v>1645.48</v>
      </c>
      <c r="J81" s="12">
        <v>0</v>
      </c>
      <c r="K81" s="12">
        <f t="shared" si="2"/>
        <v>16519.669999999998</v>
      </c>
      <c r="L81" s="12">
        <v>2119.38</v>
      </c>
      <c r="M81" s="12">
        <v>1419.22</v>
      </c>
      <c r="N81" s="12">
        <v>11295.069999999998</v>
      </c>
      <c r="O81" s="12">
        <f t="shared" si="3"/>
        <v>14833.669999999998</v>
      </c>
      <c r="P81" s="12">
        <v>1686</v>
      </c>
    </row>
    <row r="82" spans="1:16" x14ac:dyDescent="0.2">
      <c r="A82" s="2" t="s">
        <v>138</v>
      </c>
      <c r="B82" s="1" t="s">
        <v>139</v>
      </c>
      <c r="C82" s="12">
        <v>11983.67</v>
      </c>
      <c r="D82" s="12">
        <v>400</v>
      </c>
      <c r="E82" s="12">
        <v>815</v>
      </c>
      <c r="F82" s="12">
        <v>496</v>
      </c>
      <c r="G82" s="12">
        <v>410.72</v>
      </c>
      <c r="H82" s="12">
        <v>0</v>
      </c>
      <c r="I82" s="12">
        <v>0</v>
      </c>
      <c r="J82" s="12">
        <v>0</v>
      </c>
      <c r="K82" s="12">
        <f t="shared" si="2"/>
        <v>14105.39</v>
      </c>
      <c r="L82" s="12">
        <v>1693.93</v>
      </c>
      <c r="M82" s="12">
        <v>1333.66</v>
      </c>
      <c r="N82" s="12">
        <v>4856.2999999999993</v>
      </c>
      <c r="O82" s="12">
        <f t="shared" si="3"/>
        <v>7883.8899999999994</v>
      </c>
      <c r="P82" s="12">
        <v>6221.5</v>
      </c>
    </row>
    <row r="83" spans="1:16" x14ac:dyDescent="0.2">
      <c r="A83" s="2" t="s">
        <v>140</v>
      </c>
      <c r="B83" s="1" t="s">
        <v>141</v>
      </c>
      <c r="C83" s="12">
        <v>11983.67</v>
      </c>
      <c r="D83" s="12">
        <v>400</v>
      </c>
      <c r="E83" s="12">
        <v>815</v>
      </c>
      <c r="F83" s="12">
        <v>496</v>
      </c>
      <c r="G83" s="12">
        <v>410.72</v>
      </c>
      <c r="H83" s="12">
        <v>0</v>
      </c>
      <c r="I83" s="12">
        <v>0</v>
      </c>
      <c r="J83" s="12">
        <v>0</v>
      </c>
      <c r="K83" s="12">
        <f t="shared" si="2"/>
        <v>14105.39</v>
      </c>
      <c r="L83" s="12">
        <v>1693.93</v>
      </c>
      <c r="M83" s="12">
        <v>1333.66</v>
      </c>
      <c r="N83" s="12">
        <v>3374.2999999999993</v>
      </c>
      <c r="O83" s="12">
        <f t="shared" si="3"/>
        <v>6401.8899999999994</v>
      </c>
      <c r="P83" s="12">
        <v>7703.5</v>
      </c>
    </row>
    <row r="84" spans="1:16" x14ac:dyDescent="0.2">
      <c r="A84" s="2" t="s">
        <v>142</v>
      </c>
      <c r="B84" s="1" t="s">
        <v>143</v>
      </c>
      <c r="C84" s="12">
        <v>11983.67</v>
      </c>
      <c r="D84" s="12">
        <v>400</v>
      </c>
      <c r="E84" s="12">
        <v>815</v>
      </c>
      <c r="F84" s="12">
        <v>496</v>
      </c>
      <c r="G84" s="12">
        <v>308.04000000000002</v>
      </c>
      <c r="H84" s="12">
        <v>0</v>
      </c>
      <c r="I84" s="12">
        <v>0</v>
      </c>
      <c r="J84" s="12">
        <v>0</v>
      </c>
      <c r="K84" s="12">
        <f t="shared" si="2"/>
        <v>14002.710000000001</v>
      </c>
      <c r="L84" s="12">
        <v>1672</v>
      </c>
      <c r="M84" s="12">
        <v>1333.66</v>
      </c>
      <c r="N84" s="12">
        <v>5067.0500000000011</v>
      </c>
      <c r="O84" s="12">
        <f t="shared" si="3"/>
        <v>8072.7100000000009</v>
      </c>
      <c r="P84" s="12">
        <v>5930</v>
      </c>
    </row>
    <row r="85" spans="1:16" x14ac:dyDescent="0.2">
      <c r="A85" s="2" t="s">
        <v>144</v>
      </c>
      <c r="B85" s="1" t="s">
        <v>145</v>
      </c>
      <c r="C85" s="12">
        <v>11035.07</v>
      </c>
      <c r="D85" s="12">
        <v>400</v>
      </c>
      <c r="E85" s="12">
        <v>737</v>
      </c>
      <c r="F85" s="12">
        <v>455</v>
      </c>
      <c r="G85" s="12">
        <v>308.04000000000002</v>
      </c>
      <c r="H85" s="12">
        <v>0</v>
      </c>
      <c r="I85" s="12">
        <v>0</v>
      </c>
      <c r="J85" s="12">
        <v>0</v>
      </c>
      <c r="K85" s="12">
        <f t="shared" si="2"/>
        <v>12935.11</v>
      </c>
      <c r="L85" s="12">
        <v>1443.95</v>
      </c>
      <c r="M85" s="12">
        <v>1228.0999999999999</v>
      </c>
      <c r="N85" s="12">
        <v>224.56000000000131</v>
      </c>
      <c r="O85" s="12">
        <f t="shared" si="3"/>
        <v>2896.6100000000015</v>
      </c>
      <c r="P85" s="12">
        <v>10038.5</v>
      </c>
    </row>
    <row r="86" spans="1:16" x14ac:dyDescent="0.2">
      <c r="A86" s="2" t="s">
        <v>146</v>
      </c>
      <c r="B86" s="1" t="s">
        <v>147</v>
      </c>
      <c r="C86" s="12">
        <v>11597.1</v>
      </c>
      <c r="D86" s="12">
        <v>200</v>
      </c>
      <c r="E86" s="12">
        <v>815</v>
      </c>
      <c r="F86" s="12">
        <v>496</v>
      </c>
      <c r="G86" s="12">
        <v>308.04000000000002</v>
      </c>
      <c r="H86" s="12">
        <v>0</v>
      </c>
      <c r="I86" s="12">
        <v>0</v>
      </c>
      <c r="J86" s="12">
        <v>386.57</v>
      </c>
      <c r="K86" s="12">
        <f t="shared" si="2"/>
        <v>13802.710000000001</v>
      </c>
      <c r="L86" s="12">
        <v>1629.27</v>
      </c>
      <c r="M86" s="12">
        <v>1333.66</v>
      </c>
      <c r="N86" s="12">
        <v>233.78000000000065</v>
      </c>
      <c r="O86" s="12">
        <f t="shared" si="3"/>
        <v>3196.7100000000009</v>
      </c>
      <c r="P86" s="12">
        <v>10606</v>
      </c>
    </row>
    <row r="87" spans="1:16" x14ac:dyDescent="0.2">
      <c r="A87" s="2" t="s">
        <v>148</v>
      </c>
      <c r="B87" s="1" t="s">
        <v>149</v>
      </c>
      <c r="C87" s="12">
        <v>11597.1</v>
      </c>
      <c r="D87" s="12">
        <v>200</v>
      </c>
      <c r="E87" s="12">
        <v>815</v>
      </c>
      <c r="F87" s="12">
        <v>496</v>
      </c>
      <c r="G87" s="12">
        <v>205.36</v>
      </c>
      <c r="H87" s="12">
        <v>289.93</v>
      </c>
      <c r="I87" s="12">
        <v>0</v>
      </c>
      <c r="J87" s="12">
        <v>386.57</v>
      </c>
      <c r="K87" s="12">
        <f t="shared" si="2"/>
        <v>13989.960000000001</v>
      </c>
      <c r="L87" s="12">
        <v>1638.31</v>
      </c>
      <c r="M87" s="12">
        <v>1333.66</v>
      </c>
      <c r="N87" s="12">
        <v>4299.9900000000016</v>
      </c>
      <c r="O87" s="12">
        <f t="shared" si="3"/>
        <v>7271.9600000000019</v>
      </c>
      <c r="P87" s="12">
        <v>6718</v>
      </c>
    </row>
    <row r="88" spans="1:16" x14ac:dyDescent="0.2">
      <c r="A88" s="2" t="s">
        <v>150</v>
      </c>
      <c r="B88" s="1" t="s">
        <v>151</v>
      </c>
      <c r="C88" s="12">
        <v>11035.07</v>
      </c>
      <c r="D88" s="12">
        <v>400</v>
      </c>
      <c r="E88" s="12">
        <v>737</v>
      </c>
      <c r="F88" s="12">
        <v>455</v>
      </c>
      <c r="G88" s="12">
        <v>205.36</v>
      </c>
      <c r="H88" s="12">
        <v>0</v>
      </c>
      <c r="I88" s="12">
        <v>1423.88</v>
      </c>
      <c r="J88" s="12">
        <v>0</v>
      </c>
      <c r="K88" s="12">
        <f t="shared" si="2"/>
        <v>14256.310000000001</v>
      </c>
      <c r="L88" s="12">
        <v>1635.93</v>
      </c>
      <c r="M88" s="12">
        <v>1228.0999999999999</v>
      </c>
      <c r="N88" s="12">
        <v>4106.2800000000025</v>
      </c>
      <c r="O88" s="12">
        <f t="shared" si="3"/>
        <v>6970.3100000000022</v>
      </c>
      <c r="P88" s="12">
        <v>7286</v>
      </c>
    </row>
    <row r="89" spans="1:16" x14ac:dyDescent="0.2">
      <c r="A89" s="2" t="s">
        <v>152</v>
      </c>
      <c r="B89" s="1" t="s">
        <v>153</v>
      </c>
      <c r="C89" s="12">
        <v>10650.67</v>
      </c>
      <c r="D89" s="12">
        <v>400</v>
      </c>
      <c r="E89" s="12">
        <v>717</v>
      </c>
      <c r="F89" s="12">
        <v>447</v>
      </c>
      <c r="G89" s="12">
        <v>0</v>
      </c>
      <c r="H89" s="12">
        <v>0</v>
      </c>
      <c r="I89" s="12">
        <v>0</v>
      </c>
      <c r="J89" s="12">
        <v>0</v>
      </c>
      <c r="K89" s="12">
        <f t="shared" si="2"/>
        <v>12214.67</v>
      </c>
      <c r="L89" s="12">
        <v>1291.52</v>
      </c>
      <c r="M89" s="12">
        <v>1185.32</v>
      </c>
      <c r="N89" s="12">
        <v>2901.33</v>
      </c>
      <c r="O89" s="12">
        <f t="shared" si="3"/>
        <v>5378.17</v>
      </c>
      <c r="P89" s="12">
        <v>6836.5</v>
      </c>
    </row>
    <row r="90" spans="1:16" x14ac:dyDescent="0.2">
      <c r="A90" s="2" t="s">
        <v>154</v>
      </c>
      <c r="B90" s="1" t="s">
        <v>155</v>
      </c>
      <c r="C90" s="12">
        <v>11438.07</v>
      </c>
      <c r="D90" s="12">
        <v>200</v>
      </c>
      <c r="E90" s="12">
        <v>788</v>
      </c>
      <c r="F90" s="12">
        <v>468</v>
      </c>
      <c r="G90" s="12">
        <v>0</v>
      </c>
      <c r="H90" s="12">
        <v>0</v>
      </c>
      <c r="I90" s="12">
        <v>737.94</v>
      </c>
      <c r="J90" s="12">
        <v>0</v>
      </c>
      <c r="K90" s="12">
        <f t="shared" si="2"/>
        <v>13632.01</v>
      </c>
      <c r="L90" s="12">
        <v>1514</v>
      </c>
      <c r="M90" s="12">
        <v>1272.94</v>
      </c>
      <c r="N90" s="12">
        <v>4533.57</v>
      </c>
      <c r="O90" s="12">
        <f t="shared" si="3"/>
        <v>7320.51</v>
      </c>
      <c r="P90" s="12">
        <v>6311.5</v>
      </c>
    </row>
    <row r="91" spans="1:16" x14ac:dyDescent="0.2">
      <c r="A91" s="2" t="s">
        <v>156</v>
      </c>
      <c r="B91" s="1" t="s">
        <v>157</v>
      </c>
      <c r="C91" s="12">
        <v>11983.67</v>
      </c>
      <c r="D91" s="12">
        <v>400</v>
      </c>
      <c r="E91" s="12">
        <v>815</v>
      </c>
      <c r="F91" s="12">
        <v>496</v>
      </c>
      <c r="G91" s="12">
        <v>0</v>
      </c>
      <c r="H91" s="12">
        <v>4730.6499999999996</v>
      </c>
      <c r="I91" s="12">
        <v>0</v>
      </c>
      <c r="J91" s="12">
        <v>0</v>
      </c>
      <c r="K91" s="12">
        <f t="shared" si="2"/>
        <v>18425.32</v>
      </c>
      <c r="L91" s="12">
        <v>2405.23</v>
      </c>
      <c r="M91" s="12">
        <v>1333.66</v>
      </c>
      <c r="N91" s="12">
        <v>6033.93</v>
      </c>
      <c r="O91" s="12">
        <f t="shared" si="3"/>
        <v>9772.82</v>
      </c>
      <c r="P91" s="12">
        <v>8652.5</v>
      </c>
    </row>
    <row r="92" spans="1:16" x14ac:dyDescent="0.2">
      <c r="A92" s="2" t="s">
        <v>158</v>
      </c>
      <c r="B92" s="1" t="s">
        <v>159</v>
      </c>
      <c r="C92" s="12">
        <v>11438.07</v>
      </c>
      <c r="D92" s="12">
        <v>400</v>
      </c>
      <c r="E92" s="12">
        <v>788</v>
      </c>
      <c r="F92" s="12">
        <v>468</v>
      </c>
      <c r="G92" s="12">
        <v>0</v>
      </c>
      <c r="H92" s="12">
        <v>0</v>
      </c>
      <c r="I92" s="12">
        <v>0</v>
      </c>
      <c r="J92" s="12">
        <v>0</v>
      </c>
      <c r="K92" s="12">
        <f t="shared" si="2"/>
        <v>13094.07</v>
      </c>
      <c r="L92" s="12">
        <v>1477.91</v>
      </c>
      <c r="M92" s="12">
        <v>1272.94</v>
      </c>
      <c r="N92" s="12">
        <v>5762.2199999999993</v>
      </c>
      <c r="O92" s="12">
        <f t="shared" si="3"/>
        <v>8513.07</v>
      </c>
      <c r="P92" s="12">
        <v>4581</v>
      </c>
    </row>
    <row r="93" spans="1:16" x14ac:dyDescent="0.2">
      <c r="A93" s="2" t="s">
        <v>160</v>
      </c>
      <c r="B93" s="1" t="s">
        <v>161</v>
      </c>
      <c r="C93" s="12">
        <v>16197.5</v>
      </c>
      <c r="D93" s="12">
        <v>400</v>
      </c>
      <c r="E93" s="12">
        <v>1128</v>
      </c>
      <c r="F93" s="12">
        <v>703</v>
      </c>
      <c r="G93" s="12">
        <v>0</v>
      </c>
      <c r="H93" s="12">
        <v>0</v>
      </c>
      <c r="I93" s="12">
        <v>0</v>
      </c>
      <c r="J93" s="12">
        <v>0</v>
      </c>
      <c r="K93" s="12">
        <f t="shared" si="2"/>
        <v>18428.5</v>
      </c>
      <c r="L93" s="12">
        <v>2617.34</v>
      </c>
      <c r="M93" s="12">
        <v>1802.62</v>
      </c>
      <c r="N93" s="12">
        <v>4.0000000000873115E-2</v>
      </c>
      <c r="O93" s="12">
        <f t="shared" si="3"/>
        <v>4420.0000000000009</v>
      </c>
      <c r="P93" s="12">
        <v>14008.5</v>
      </c>
    </row>
    <row r="94" spans="1:16" x14ac:dyDescent="0.2">
      <c r="A94" s="2" t="s">
        <v>162</v>
      </c>
      <c r="B94" s="1" t="s">
        <v>163</v>
      </c>
      <c r="C94" s="12">
        <v>11983.67</v>
      </c>
      <c r="D94" s="12">
        <v>200</v>
      </c>
      <c r="E94" s="12">
        <v>788</v>
      </c>
      <c r="F94" s="12">
        <v>468</v>
      </c>
      <c r="G94" s="12">
        <v>0</v>
      </c>
      <c r="H94" s="12">
        <v>0</v>
      </c>
      <c r="I94" s="12">
        <v>0</v>
      </c>
      <c r="J94" s="12">
        <v>0</v>
      </c>
      <c r="K94" s="12">
        <f t="shared" si="2"/>
        <v>13439.67</v>
      </c>
      <c r="L94" s="12">
        <v>1551.73</v>
      </c>
      <c r="M94" s="12">
        <v>1333.8</v>
      </c>
      <c r="N94" s="12">
        <v>215.63999999999942</v>
      </c>
      <c r="O94" s="12">
        <f t="shared" si="3"/>
        <v>3101.1699999999992</v>
      </c>
      <c r="P94" s="12">
        <v>10338.5</v>
      </c>
    </row>
    <row r="95" spans="1:16" x14ac:dyDescent="0.2">
      <c r="A95" s="2" t="s">
        <v>164</v>
      </c>
      <c r="B95" s="1" t="s">
        <v>165</v>
      </c>
      <c r="C95" s="12">
        <v>11035.07</v>
      </c>
      <c r="D95" s="12">
        <v>200</v>
      </c>
      <c r="E95" s="12">
        <v>737</v>
      </c>
      <c r="F95" s="12">
        <v>455</v>
      </c>
      <c r="G95" s="12">
        <v>0</v>
      </c>
      <c r="H95" s="12">
        <v>0</v>
      </c>
      <c r="I95" s="12">
        <v>0</v>
      </c>
      <c r="J95" s="12">
        <v>0</v>
      </c>
      <c r="K95" s="12">
        <f t="shared" si="2"/>
        <v>12427.07</v>
      </c>
      <c r="L95" s="12">
        <v>1335.44</v>
      </c>
      <c r="M95" s="12">
        <v>1228.0999999999999</v>
      </c>
      <c r="N95" s="12">
        <v>207.02999999999884</v>
      </c>
      <c r="O95" s="12">
        <f t="shared" si="3"/>
        <v>2770.5699999999988</v>
      </c>
      <c r="P95" s="12">
        <v>9656.5</v>
      </c>
    </row>
    <row r="96" spans="1:16" s="6" customFormat="1" x14ac:dyDescent="0.2">
      <c r="A96" s="14"/>
      <c r="C96" s="6" t="s">
        <v>545</v>
      </c>
      <c r="D96" s="6" t="s">
        <v>545</v>
      </c>
      <c r="E96" s="6" t="s">
        <v>545</v>
      </c>
      <c r="F96" s="6" t="s">
        <v>545</v>
      </c>
      <c r="G96" s="6" t="s">
        <v>545</v>
      </c>
      <c r="H96" s="6" t="s">
        <v>545</v>
      </c>
      <c r="I96" s="6" t="s">
        <v>545</v>
      </c>
      <c r="J96" s="6" t="s">
        <v>545</v>
      </c>
      <c r="K96" s="6" t="s">
        <v>545</v>
      </c>
      <c r="L96" s="6" t="s">
        <v>545</v>
      </c>
      <c r="M96" s="6" t="s">
        <v>545</v>
      </c>
      <c r="N96" s="6" t="s">
        <v>545</v>
      </c>
      <c r="O96" s="6" t="s">
        <v>545</v>
      </c>
      <c r="P96" s="6" t="s">
        <v>545</v>
      </c>
    </row>
    <row r="97" spans="1:16" x14ac:dyDescent="0.2">
      <c r="A97" s="11" t="s">
        <v>539</v>
      </c>
      <c r="K97" s="12"/>
      <c r="O97" s="12"/>
    </row>
    <row r="98" spans="1:16" x14ac:dyDescent="0.2">
      <c r="A98" s="2" t="s">
        <v>166</v>
      </c>
      <c r="B98" s="1" t="s">
        <v>167</v>
      </c>
      <c r="C98" s="12">
        <v>11819.37</v>
      </c>
      <c r="D98" s="12">
        <v>200</v>
      </c>
      <c r="E98" s="12">
        <v>802</v>
      </c>
      <c r="F98" s="12">
        <v>482</v>
      </c>
      <c r="G98" s="12">
        <v>616.79999999999995</v>
      </c>
      <c r="H98" s="12">
        <v>0</v>
      </c>
      <c r="I98" s="12">
        <v>762.54</v>
      </c>
      <c r="J98" s="12">
        <v>0</v>
      </c>
      <c r="K98" s="12">
        <f t="shared" si="2"/>
        <v>14682.71</v>
      </c>
      <c r="L98" s="12">
        <v>1735.81</v>
      </c>
      <c r="M98" s="12">
        <v>1315.38</v>
      </c>
      <c r="N98" s="12">
        <v>5935.0199999999986</v>
      </c>
      <c r="O98" s="12">
        <f t="shared" si="3"/>
        <v>8986.2099999999991</v>
      </c>
      <c r="P98" s="12">
        <v>5696.5</v>
      </c>
    </row>
    <row r="99" spans="1:16" x14ac:dyDescent="0.2">
      <c r="A99" s="2" t="s">
        <v>168</v>
      </c>
      <c r="B99" s="1" t="s">
        <v>169</v>
      </c>
      <c r="C99" s="12">
        <v>10670.94</v>
      </c>
      <c r="D99" s="12">
        <v>0</v>
      </c>
      <c r="E99" s="12">
        <v>737</v>
      </c>
      <c r="F99" s="12">
        <v>455</v>
      </c>
      <c r="G99" s="12">
        <v>513.4</v>
      </c>
      <c r="H99" s="12">
        <v>0</v>
      </c>
      <c r="I99" s="12">
        <v>1246</v>
      </c>
      <c r="J99" s="12">
        <v>0</v>
      </c>
      <c r="K99" s="12">
        <f t="shared" si="2"/>
        <v>13622.34</v>
      </c>
      <c r="L99" s="12">
        <v>1504.94</v>
      </c>
      <c r="M99" s="12">
        <v>1228.0999999999999</v>
      </c>
      <c r="N99" s="12">
        <v>224.79999999999927</v>
      </c>
      <c r="O99" s="12">
        <f t="shared" si="3"/>
        <v>2957.8399999999992</v>
      </c>
      <c r="P99" s="12">
        <v>10664.5</v>
      </c>
    </row>
    <row r="100" spans="1:16" x14ac:dyDescent="0.2">
      <c r="A100" s="2" t="s">
        <v>170</v>
      </c>
      <c r="B100" s="1" t="s">
        <v>171</v>
      </c>
      <c r="C100" s="12">
        <v>11035.07</v>
      </c>
      <c r="D100" s="12">
        <v>200</v>
      </c>
      <c r="E100" s="12">
        <v>737</v>
      </c>
      <c r="F100" s="12">
        <v>455</v>
      </c>
      <c r="G100" s="12">
        <v>616.79999999999995</v>
      </c>
      <c r="H100" s="12">
        <v>0</v>
      </c>
      <c r="I100" s="12">
        <v>1246</v>
      </c>
      <c r="J100" s="12">
        <v>0</v>
      </c>
      <c r="K100" s="12">
        <f t="shared" si="2"/>
        <v>14289.869999999999</v>
      </c>
      <c r="L100" s="12">
        <v>1643.1</v>
      </c>
      <c r="M100" s="12">
        <v>1228.0999999999999</v>
      </c>
      <c r="N100" s="12">
        <v>224.16999999999825</v>
      </c>
      <c r="O100" s="12">
        <f t="shared" si="3"/>
        <v>3095.3699999999981</v>
      </c>
      <c r="P100" s="12">
        <v>11194.5</v>
      </c>
    </row>
    <row r="101" spans="1:16" x14ac:dyDescent="0.2">
      <c r="A101" s="2" t="s">
        <v>172</v>
      </c>
      <c r="B101" s="1" t="s">
        <v>173</v>
      </c>
      <c r="C101" s="12">
        <v>10679.1</v>
      </c>
      <c r="D101" s="12">
        <v>200</v>
      </c>
      <c r="E101" s="12">
        <v>737</v>
      </c>
      <c r="F101" s="12">
        <v>455</v>
      </c>
      <c r="G101" s="12">
        <v>616.79999999999995</v>
      </c>
      <c r="H101" s="12">
        <v>0</v>
      </c>
      <c r="I101" s="12">
        <v>623</v>
      </c>
      <c r="J101" s="12">
        <v>0</v>
      </c>
      <c r="K101" s="12">
        <f t="shared" si="2"/>
        <v>13310.9</v>
      </c>
      <c r="L101" s="12">
        <v>1457.69</v>
      </c>
      <c r="M101" s="12">
        <v>1228.0999999999999</v>
      </c>
      <c r="N101" s="12">
        <v>6848.6100000000006</v>
      </c>
      <c r="O101" s="12">
        <f t="shared" si="3"/>
        <v>9534.4000000000015</v>
      </c>
      <c r="P101" s="12">
        <v>3776.5</v>
      </c>
    </row>
    <row r="102" spans="1:16" x14ac:dyDescent="0.2">
      <c r="A102" s="2" t="s">
        <v>174</v>
      </c>
      <c r="B102" s="1" t="s">
        <v>175</v>
      </c>
      <c r="C102" s="12">
        <v>11032.1</v>
      </c>
      <c r="D102" s="12">
        <v>0</v>
      </c>
      <c r="E102" s="12">
        <v>737</v>
      </c>
      <c r="F102" s="12">
        <v>455</v>
      </c>
      <c r="G102" s="12">
        <v>513.4</v>
      </c>
      <c r="H102" s="12">
        <v>0</v>
      </c>
      <c r="I102" s="12">
        <v>1246</v>
      </c>
      <c r="J102" s="12">
        <v>0</v>
      </c>
      <c r="K102" s="12">
        <f t="shared" si="2"/>
        <v>13983.5</v>
      </c>
      <c r="L102" s="12">
        <v>1577.65</v>
      </c>
      <c r="M102" s="12">
        <v>1228.0999999999999</v>
      </c>
      <c r="N102" s="12">
        <v>6746.25</v>
      </c>
      <c r="O102" s="12">
        <f t="shared" si="3"/>
        <v>9552</v>
      </c>
      <c r="P102" s="12">
        <v>4431.5</v>
      </c>
    </row>
    <row r="103" spans="1:16" x14ac:dyDescent="0.2">
      <c r="A103" s="2" t="s">
        <v>176</v>
      </c>
      <c r="B103" s="1" t="s">
        <v>177</v>
      </c>
      <c r="C103" s="12">
        <v>10995.02</v>
      </c>
      <c r="D103" s="12">
        <v>200</v>
      </c>
      <c r="E103" s="12">
        <v>737</v>
      </c>
      <c r="F103" s="12">
        <v>455</v>
      </c>
      <c r="G103" s="12">
        <v>513.4</v>
      </c>
      <c r="H103" s="12">
        <v>0</v>
      </c>
      <c r="I103" s="12">
        <v>1423.88</v>
      </c>
      <c r="J103" s="12">
        <v>0</v>
      </c>
      <c r="K103" s="12">
        <f t="shared" si="2"/>
        <v>14324.3</v>
      </c>
      <c r="L103" s="12">
        <v>1650.45</v>
      </c>
      <c r="M103" s="12">
        <v>1228.0999999999999</v>
      </c>
      <c r="N103" s="12">
        <v>7783.75</v>
      </c>
      <c r="O103" s="12">
        <f t="shared" si="3"/>
        <v>10662.3</v>
      </c>
      <c r="P103" s="12">
        <v>3662</v>
      </c>
    </row>
    <row r="104" spans="1:16" x14ac:dyDescent="0.2">
      <c r="A104" s="2" t="s">
        <v>178</v>
      </c>
      <c r="B104" s="1" t="s">
        <v>179</v>
      </c>
      <c r="C104" s="12">
        <v>11819.37</v>
      </c>
      <c r="D104" s="12">
        <v>200</v>
      </c>
      <c r="E104" s="12">
        <v>802</v>
      </c>
      <c r="F104" s="12">
        <v>482</v>
      </c>
      <c r="G104" s="12">
        <v>513.4</v>
      </c>
      <c r="H104" s="12">
        <v>0</v>
      </c>
      <c r="I104" s="12">
        <v>1423.88</v>
      </c>
      <c r="J104" s="12">
        <v>0</v>
      </c>
      <c r="K104" s="12">
        <f t="shared" si="2"/>
        <v>15240.650000000001</v>
      </c>
      <c r="L104" s="12">
        <v>1846.18</v>
      </c>
      <c r="M104" s="12">
        <v>1315.38</v>
      </c>
      <c r="N104" s="12">
        <v>5794.09</v>
      </c>
      <c r="O104" s="12">
        <f t="shared" si="3"/>
        <v>8955.6500000000015</v>
      </c>
      <c r="P104" s="12">
        <v>6285</v>
      </c>
    </row>
    <row r="105" spans="1:16" x14ac:dyDescent="0.2">
      <c r="A105" s="2" t="s">
        <v>180</v>
      </c>
      <c r="B105" s="1" t="s">
        <v>181</v>
      </c>
      <c r="C105" s="12">
        <v>11035.07</v>
      </c>
      <c r="D105" s="12">
        <v>0</v>
      </c>
      <c r="E105" s="12">
        <v>737</v>
      </c>
      <c r="F105" s="12">
        <v>455</v>
      </c>
      <c r="G105" s="12">
        <v>410.72</v>
      </c>
      <c r="H105" s="12">
        <v>0</v>
      </c>
      <c r="I105" s="12">
        <v>1423.88</v>
      </c>
      <c r="J105" s="12">
        <v>0</v>
      </c>
      <c r="K105" s="12">
        <f t="shared" si="2"/>
        <v>14061.669999999998</v>
      </c>
      <c r="L105" s="12">
        <v>1594.36</v>
      </c>
      <c r="M105" s="12">
        <v>1228.0999999999999</v>
      </c>
      <c r="N105" s="12">
        <v>6479.7099999999991</v>
      </c>
      <c r="O105" s="12">
        <f t="shared" si="3"/>
        <v>9302.1699999999983</v>
      </c>
      <c r="P105" s="12">
        <v>4759.5</v>
      </c>
    </row>
    <row r="106" spans="1:16" x14ac:dyDescent="0.2">
      <c r="A106" s="2" t="s">
        <v>182</v>
      </c>
      <c r="B106" s="1" t="s">
        <v>183</v>
      </c>
      <c r="C106" s="12">
        <v>10988.35</v>
      </c>
      <c r="D106" s="12">
        <v>0</v>
      </c>
      <c r="E106" s="12">
        <v>737</v>
      </c>
      <c r="F106" s="12">
        <v>455</v>
      </c>
      <c r="G106" s="12">
        <v>308.04000000000002</v>
      </c>
      <c r="H106" s="12">
        <v>0</v>
      </c>
      <c r="I106" s="12">
        <v>0</v>
      </c>
      <c r="J106" s="12">
        <v>0</v>
      </c>
      <c r="K106" s="12">
        <f t="shared" si="2"/>
        <v>12488.390000000001</v>
      </c>
      <c r="L106" s="12">
        <v>1348.53</v>
      </c>
      <c r="M106" s="12">
        <v>1228.0999999999999</v>
      </c>
      <c r="N106" s="12">
        <v>7528.760000000002</v>
      </c>
      <c r="O106" s="12">
        <f t="shared" si="3"/>
        <v>10105.390000000003</v>
      </c>
      <c r="P106" s="12">
        <v>2383</v>
      </c>
    </row>
    <row r="107" spans="1:16" x14ac:dyDescent="0.2">
      <c r="A107" s="2" t="s">
        <v>184</v>
      </c>
      <c r="B107" s="1" t="s">
        <v>185</v>
      </c>
      <c r="C107" s="12">
        <f>10624.18+355.2</f>
        <v>10979.380000000001</v>
      </c>
      <c r="D107" s="12">
        <v>200</v>
      </c>
      <c r="E107" s="12">
        <v>737</v>
      </c>
      <c r="F107" s="12">
        <v>455</v>
      </c>
      <c r="G107" s="12">
        <v>308.04000000000002</v>
      </c>
      <c r="H107" s="12">
        <v>0</v>
      </c>
      <c r="I107" s="12">
        <v>0</v>
      </c>
      <c r="J107" s="12">
        <v>0</v>
      </c>
      <c r="K107" s="12">
        <f t="shared" si="2"/>
        <v>12679.420000000002</v>
      </c>
      <c r="L107" s="12">
        <v>1321.55</v>
      </c>
      <c r="M107" s="12">
        <v>1225.44</v>
      </c>
      <c r="N107" s="12">
        <v>5534.4300000000021</v>
      </c>
      <c r="O107" s="12">
        <f t="shared" si="3"/>
        <v>8081.4200000000019</v>
      </c>
      <c r="P107" s="12">
        <v>4598</v>
      </c>
    </row>
    <row r="108" spans="1:16" x14ac:dyDescent="0.2">
      <c r="A108" s="2" t="s">
        <v>186</v>
      </c>
      <c r="B108" s="1" t="s">
        <v>187</v>
      </c>
      <c r="C108" s="12">
        <v>11035.07</v>
      </c>
      <c r="D108" s="12">
        <v>0</v>
      </c>
      <c r="E108" s="12">
        <v>737</v>
      </c>
      <c r="F108" s="12">
        <v>455</v>
      </c>
      <c r="G108" s="12">
        <v>308.04000000000002</v>
      </c>
      <c r="H108" s="12">
        <v>0</v>
      </c>
      <c r="I108" s="12">
        <v>623</v>
      </c>
      <c r="J108" s="12">
        <v>0</v>
      </c>
      <c r="K108" s="12">
        <f t="shared" si="2"/>
        <v>13158.11</v>
      </c>
      <c r="L108" s="12">
        <v>1425.05</v>
      </c>
      <c r="M108" s="12">
        <v>1228.0999999999999</v>
      </c>
      <c r="N108" s="12">
        <v>4187.9600000000009</v>
      </c>
      <c r="O108" s="12">
        <f t="shared" si="3"/>
        <v>6841.1100000000006</v>
      </c>
      <c r="P108" s="12">
        <v>6317</v>
      </c>
    </row>
    <row r="109" spans="1:16" x14ac:dyDescent="0.2">
      <c r="A109" s="2" t="s">
        <v>188</v>
      </c>
      <c r="B109" s="1" t="s">
        <v>189</v>
      </c>
      <c r="C109" s="12">
        <v>11819.37</v>
      </c>
      <c r="D109" s="12">
        <v>200</v>
      </c>
      <c r="E109" s="12">
        <v>802</v>
      </c>
      <c r="F109" s="12">
        <v>482</v>
      </c>
      <c r="G109" s="12">
        <v>308.04000000000002</v>
      </c>
      <c r="H109" s="12">
        <v>0</v>
      </c>
      <c r="I109" s="12">
        <v>667.24</v>
      </c>
      <c r="J109" s="12">
        <v>0</v>
      </c>
      <c r="K109" s="12">
        <f t="shared" si="2"/>
        <v>14278.650000000001</v>
      </c>
      <c r="L109" s="12">
        <v>1659.67</v>
      </c>
      <c r="M109" s="12">
        <v>1315.38</v>
      </c>
      <c r="N109" s="12">
        <v>5136.1000000000022</v>
      </c>
      <c r="O109" s="12">
        <f t="shared" si="3"/>
        <v>8111.1500000000024</v>
      </c>
      <c r="P109" s="12">
        <v>6167.5</v>
      </c>
    </row>
    <row r="110" spans="1:16" x14ac:dyDescent="0.2">
      <c r="A110" s="2" t="s">
        <v>190</v>
      </c>
      <c r="B110" s="1" t="s">
        <v>191</v>
      </c>
      <c r="C110" s="12">
        <v>11035.07</v>
      </c>
      <c r="D110" s="12">
        <v>200</v>
      </c>
      <c r="E110" s="12">
        <v>737</v>
      </c>
      <c r="F110" s="12">
        <v>455</v>
      </c>
      <c r="G110" s="12">
        <v>205.36</v>
      </c>
      <c r="H110" s="12">
        <v>0</v>
      </c>
      <c r="I110" s="12">
        <v>0</v>
      </c>
      <c r="J110" s="12">
        <v>0</v>
      </c>
      <c r="K110" s="12">
        <f t="shared" si="2"/>
        <v>12632.43</v>
      </c>
      <c r="L110" s="12">
        <v>1379.31</v>
      </c>
      <c r="M110" s="12">
        <v>1228.0999999999999</v>
      </c>
      <c r="N110" s="12">
        <v>4042.5200000000004</v>
      </c>
      <c r="O110" s="12">
        <f t="shared" si="3"/>
        <v>6649.93</v>
      </c>
      <c r="P110" s="12">
        <v>5982.5</v>
      </c>
    </row>
    <row r="111" spans="1:16" x14ac:dyDescent="0.2">
      <c r="A111" s="2" t="s">
        <v>192</v>
      </c>
      <c r="B111" s="1" t="s">
        <v>193</v>
      </c>
      <c r="C111" s="12">
        <v>11772.51</v>
      </c>
      <c r="D111" s="12">
        <v>0</v>
      </c>
      <c r="E111" s="12">
        <v>802</v>
      </c>
      <c r="F111" s="12">
        <v>482</v>
      </c>
      <c r="G111" s="12">
        <v>205.36</v>
      </c>
      <c r="H111" s="12">
        <v>0</v>
      </c>
      <c r="I111" s="12">
        <v>762.54</v>
      </c>
      <c r="J111" s="12">
        <v>0</v>
      </c>
      <c r="K111" s="12">
        <f t="shared" si="2"/>
        <v>14024.41</v>
      </c>
      <c r="L111" s="12">
        <v>1595.19</v>
      </c>
      <c r="M111" s="12">
        <v>1315.38</v>
      </c>
      <c r="N111" s="12">
        <v>4572.84</v>
      </c>
      <c r="O111" s="12">
        <f t="shared" si="3"/>
        <v>7483.41</v>
      </c>
      <c r="P111" s="12">
        <v>6541</v>
      </c>
    </row>
    <row r="112" spans="1:16" x14ac:dyDescent="0.2">
      <c r="A112" s="2" t="s">
        <v>194</v>
      </c>
      <c r="B112" s="1" t="s">
        <v>195</v>
      </c>
      <c r="C112" s="12">
        <f>10291.98+711.94</f>
        <v>11003.92</v>
      </c>
      <c r="D112" s="12">
        <v>0</v>
      </c>
      <c r="E112" s="12">
        <v>737</v>
      </c>
      <c r="F112" s="12">
        <v>424.58</v>
      </c>
      <c r="G112" s="12">
        <v>205.36</v>
      </c>
      <c r="H112" s="12">
        <v>0</v>
      </c>
      <c r="I112" s="12">
        <v>0</v>
      </c>
      <c r="J112" s="12">
        <v>0</v>
      </c>
      <c r="K112" s="12">
        <f t="shared" si="2"/>
        <v>12370.86</v>
      </c>
      <c r="L112" s="12">
        <v>1194.3800000000001</v>
      </c>
      <c r="M112" s="12">
        <v>1228.0999999999999</v>
      </c>
      <c r="N112" s="12">
        <v>6293.880000000001</v>
      </c>
      <c r="O112" s="12">
        <f t="shared" si="3"/>
        <v>8716.36</v>
      </c>
      <c r="P112" s="12">
        <v>3654.5</v>
      </c>
    </row>
    <row r="113" spans="1:16" x14ac:dyDescent="0.2">
      <c r="A113" s="2" t="s">
        <v>196</v>
      </c>
      <c r="B113" s="1" t="s">
        <v>197</v>
      </c>
      <c r="C113" s="12">
        <f>10323.13+711.94</f>
        <v>11035.07</v>
      </c>
      <c r="D113" s="12">
        <v>0</v>
      </c>
      <c r="E113" s="12">
        <v>737</v>
      </c>
      <c r="F113" s="12">
        <v>424.58</v>
      </c>
      <c r="G113" s="12">
        <v>0</v>
      </c>
      <c r="H113" s="12">
        <v>0</v>
      </c>
      <c r="I113" s="12">
        <v>623</v>
      </c>
      <c r="J113" s="12">
        <v>0</v>
      </c>
      <c r="K113" s="12">
        <f t="shared" si="2"/>
        <v>12819.65</v>
      </c>
      <c r="L113" s="12">
        <v>1227.24</v>
      </c>
      <c r="M113" s="12">
        <v>1228.0999999999999</v>
      </c>
      <c r="N113" s="12">
        <v>1796.8099999999995</v>
      </c>
      <c r="O113" s="12">
        <f t="shared" si="3"/>
        <v>4252.1499999999996</v>
      </c>
      <c r="P113" s="12">
        <v>8567.5</v>
      </c>
    </row>
    <row r="114" spans="1:16" x14ac:dyDescent="0.2">
      <c r="A114" s="2" t="s">
        <v>198</v>
      </c>
      <c r="B114" s="1" t="s">
        <v>199</v>
      </c>
      <c r="C114" s="12">
        <v>11035.07</v>
      </c>
      <c r="D114" s="12">
        <v>400</v>
      </c>
      <c r="E114" s="12">
        <v>737</v>
      </c>
      <c r="F114" s="12">
        <v>455</v>
      </c>
      <c r="G114" s="12">
        <v>0</v>
      </c>
      <c r="H114" s="12">
        <v>0</v>
      </c>
      <c r="I114" s="12">
        <v>0</v>
      </c>
      <c r="J114" s="12">
        <v>0</v>
      </c>
      <c r="K114" s="12">
        <f t="shared" si="2"/>
        <v>12627.07</v>
      </c>
      <c r="L114" s="12">
        <v>1378.16</v>
      </c>
      <c r="M114" s="12">
        <v>1228.0999999999999</v>
      </c>
      <c r="N114" s="12">
        <v>3543.8099999999995</v>
      </c>
      <c r="O114" s="12">
        <f t="shared" si="3"/>
        <v>6150.07</v>
      </c>
      <c r="P114" s="12">
        <v>6477</v>
      </c>
    </row>
    <row r="115" spans="1:16" x14ac:dyDescent="0.2">
      <c r="A115" s="2" t="s">
        <v>200</v>
      </c>
      <c r="B115" s="1" t="s">
        <v>201</v>
      </c>
      <c r="C115" s="12">
        <v>11035.07</v>
      </c>
      <c r="D115" s="12">
        <v>200</v>
      </c>
      <c r="E115" s="12">
        <v>737</v>
      </c>
      <c r="F115" s="12">
        <v>455</v>
      </c>
      <c r="G115" s="12">
        <v>0</v>
      </c>
      <c r="H115" s="12">
        <v>0</v>
      </c>
      <c r="I115" s="12">
        <v>711.94</v>
      </c>
      <c r="J115" s="12">
        <v>0</v>
      </c>
      <c r="K115" s="12">
        <f t="shared" si="2"/>
        <v>13139.01</v>
      </c>
      <c r="L115" s="12">
        <v>1411.48</v>
      </c>
      <c r="M115" s="12">
        <v>1228.0999999999999</v>
      </c>
      <c r="N115" s="12">
        <v>206.43000000000029</v>
      </c>
      <c r="O115" s="12">
        <f t="shared" si="3"/>
        <v>2846.01</v>
      </c>
      <c r="P115" s="12">
        <v>10293</v>
      </c>
    </row>
    <row r="116" spans="1:16" s="6" customFormat="1" x14ac:dyDescent="0.2">
      <c r="A116" s="14"/>
      <c r="C116" s="6" t="s">
        <v>545</v>
      </c>
      <c r="D116" s="6" t="s">
        <v>545</v>
      </c>
      <c r="E116" s="6" t="s">
        <v>545</v>
      </c>
      <c r="F116" s="6" t="s">
        <v>545</v>
      </c>
      <c r="G116" s="6" t="s">
        <v>545</v>
      </c>
      <c r="H116" s="6" t="s">
        <v>545</v>
      </c>
      <c r="I116" s="6" t="s">
        <v>545</v>
      </c>
      <c r="J116" s="6" t="s">
        <v>545</v>
      </c>
      <c r="K116" s="6" t="s">
        <v>545</v>
      </c>
      <c r="L116" s="6" t="s">
        <v>545</v>
      </c>
      <c r="M116" s="6" t="s">
        <v>545</v>
      </c>
      <c r="N116" s="6" t="s">
        <v>545</v>
      </c>
      <c r="O116" s="6" t="s">
        <v>545</v>
      </c>
      <c r="P116" s="6" t="s">
        <v>545</v>
      </c>
    </row>
    <row r="117" spans="1:16" x14ac:dyDescent="0.2">
      <c r="A117" s="11" t="s">
        <v>540</v>
      </c>
      <c r="K117" s="12"/>
      <c r="O117" s="12"/>
    </row>
    <row r="118" spans="1:16" x14ac:dyDescent="0.2">
      <c r="A118" s="2" t="s">
        <v>202</v>
      </c>
      <c r="B118" s="1" t="s">
        <v>203</v>
      </c>
      <c r="C118" s="12">
        <v>13439.43</v>
      </c>
      <c r="D118" s="12">
        <v>600</v>
      </c>
      <c r="E118" s="12">
        <v>941</v>
      </c>
      <c r="F118" s="12">
        <v>645</v>
      </c>
      <c r="G118" s="12">
        <v>513.4</v>
      </c>
      <c r="H118" s="12">
        <v>0</v>
      </c>
      <c r="I118" s="12">
        <v>0</v>
      </c>
      <c r="J118" s="12">
        <v>0</v>
      </c>
      <c r="K118" s="12">
        <f t="shared" si="2"/>
        <v>16138.83</v>
      </c>
      <c r="L118" s="12">
        <v>2128.27</v>
      </c>
      <c r="M118" s="12">
        <v>1495.68</v>
      </c>
      <c r="N118" s="12">
        <v>6501.380000000001</v>
      </c>
      <c r="O118" s="12">
        <f t="shared" si="3"/>
        <v>10125.330000000002</v>
      </c>
      <c r="P118" s="12">
        <v>6013.5</v>
      </c>
    </row>
    <row r="119" spans="1:16" x14ac:dyDescent="0.2">
      <c r="A119" s="2" t="s">
        <v>204</v>
      </c>
      <c r="B119" s="1" t="s">
        <v>205</v>
      </c>
      <c r="C119" s="12">
        <v>11438.07</v>
      </c>
      <c r="D119" s="12">
        <v>200</v>
      </c>
      <c r="E119" s="12">
        <v>788</v>
      </c>
      <c r="F119" s="12">
        <v>468</v>
      </c>
      <c r="G119" s="12">
        <v>410.72</v>
      </c>
      <c r="H119" s="12">
        <v>0</v>
      </c>
      <c r="I119" s="12">
        <v>0</v>
      </c>
      <c r="J119" s="12">
        <v>0</v>
      </c>
      <c r="K119" s="12">
        <f t="shared" si="2"/>
        <v>13304.789999999999</v>
      </c>
      <c r="L119" s="12">
        <v>1522.92</v>
      </c>
      <c r="M119" s="12">
        <v>1272.94</v>
      </c>
      <c r="N119" s="12">
        <v>4505.4299999999985</v>
      </c>
      <c r="O119" s="12">
        <f t="shared" si="3"/>
        <v>7301.2899999999991</v>
      </c>
      <c r="P119" s="12">
        <v>6003.5</v>
      </c>
    </row>
    <row r="120" spans="1:16" x14ac:dyDescent="0.2">
      <c r="A120" s="2" t="s">
        <v>206</v>
      </c>
      <c r="B120" s="1" t="s">
        <v>207</v>
      </c>
      <c r="C120" s="12">
        <v>11438.07</v>
      </c>
      <c r="D120" s="12">
        <v>0</v>
      </c>
      <c r="E120" s="12">
        <v>788</v>
      </c>
      <c r="F120" s="12">
        <v>468</v>
      </c>
      <c r="G120" s="12">
        <v>410.72</v>
      </c>
      <c r="H120" s="12">
        <v>0</v>
      </c>
      <c r="I120" s="12">
        <v>0</v>
      </c>
      <c r="J120" s="12">
        <v>0</v>
      </c>
      <c r="K120" s="12">
        <f t="shared" ref="K120:K177" si="4">SUM(C120:J120)</f>
        <v>13104.789999999999</v>
      </c>
      <c r="L120" s="12">
        <v>1480.2</v>
      </c>
      <c r="M120" s="12">
        <v>1272.94</v>
      </c>
      <c r="N120" s="12">
        <v>17.649999999997817</v>
      </c>
      <c r="O120" s="12">
        <f t="shared" ref="O120:O177" si="5">SUM(L120:N120)</f>
        <v>2770.7899999999981</v>
      </c>
      <c r="P120" s="12">
        <v>10334</v>
      </c>
    </row>
    <row r="121" spans="1:16" x14ac:dyDescent="0.2">
      <c r="A121" s="2" t="s">
        <v>208</v>
      </c>
      <c r="B121" s="1" t="s">
        <v>209</v>
      </c>
      <c r="C121" s="12">
        <v>10700.13</v>
      </c>
      <c r="D121" s="12">
        <v>200</v>
      </c>
      <c r="E121" s="12">
        <v>788</v>
      </c>
      <c r="F121" s="12">
        <v>468</v>
      </c>
      <c r="G121" s="12">
        <v>205.36</v>
      </c>
      <c r="H121" s="12">
        <v>0</v>
      </c>
      <c r="I121" s="12">
        <v>0</v>
      </c>
      <c r="J121" s="12">
        <v>0</v>
      </c>
      <c r="K121" s="12">
        <f t="shared" si="4"/>
        <v>12361.49</v>
      </c>
      <c r="L121" s="12">
        <v>1336.05</v>
      </c>
      <c r="M121" s="12">
        <v>1272.94</v>
      </c>
      <c r="N121" s="12">
        <v>6891</v>
      </c>
      <c r="O121" s="12">
        <f t="shared" si="5"/>
        <v>9499.99</v>
      </c>
      <c r="P121" s="12">
        <v>2861.5</v>
      </c>
    </row>
    <row r="122" spans="1:16" x14ac:dyDescent="0.2">
      <c r="A122" s="2" t="s">
        <v>210</v>
      </c>
      <c r="B122" s="1" t="s">
        <v>211</v>
      </c>
      <c r="C122" s="12">
        <v>10700.13</v>
      </c>
      <c r="D122" s="12">
        <v>0</v>
      </c>
      <c r="E122" s="12">
        <v>788</v>
      </c>
      <c r="F122" s="12">
        <v>468</v>
      </c>
      <c r="G122" s="12">
        <v>0</v>
      </c>
      <c r="H122" s="12">
        <v>0</v>
      </c>
      <c r="I122" s="12">
        <v>0</v>
      </c>
      <c r="J122" s="12">
        <v>0</v>
      </c>
      <c r="K122" s="12">
        <f t="shared" si="4"/>
        <v>11956.13</v>
      </c>
      <c r="L122" s="12">
        <v>1244.8599999999999</v>
      </c>
      <c r="M122" s="12">
        <v>1273.02</v>
      </c>
      <c r="N122" s="12">
        <v>17.25</v>
      </c>
      <c r="O122" s="12">
        <f t="shared" si="5"/>
        <v>2535.13</v>
      </c>
      <c r="P122" s="12">
        <v>9421</v>
      </c>
    </row>
    <row r="123" spans="1:16" x14ac:dyDescent="0.2">
      <c r="A123" s="2" t="s">
        <v>212</v>
      </c>
      <c r="B123" s="1" t="s">
        <v>213</v>
      </c>
      <c r="C123" s="12">
        <v>11438.07</v>
      </c>
      <c r="D123" s="12">
        <v>200</v>
      </c>
      <c r="E123" s="12">
        <v>788</v>
      </c>
      <c r="F123" s="12">
        <v>468</v>
      </c>
      <c r="G123" s="12">
        <v>0</v>
      </c>
      <c r="H123" s="12">
        <v>0</v>
      </c>
      <c r="I123" s="12">
        <v>0</v>
      </c>
      <c r="J123" s="12">
        <v>0</v>
      </c>
      <c r="K123" s="12">
        <f t="shared" si="4"/>
        <v>12894.07</v>
      </c>
      <c r="L123" s="12">
        <v>1435.19</v>
      </c>
      <c r="M123" s="12">
        <v>1272.94</v>
      </c>
      <c r="N123" s="12">
        <v>6094.9399999999987</v>
      </c>
      <c r="O123" s="12">
        <f t="shared" si="5"/>
        <v>8803.07</v>
      </c>
      <c r="P123" s="12">
        <v>4091</v>
      </c>
    </row>
    <row r="124" spans="1:16" s="6" customFormat="1" x14ac:dyDescent="0.2">
      <c r="A124" s="14"/>
      <c r="C124" s="6" t="s">
        <v>545</v>
      </c>
      <c r="D124" s="6" t="s">
        <v>545</v>
      </c>
      <c r="E124" s="6" t="s">
        <v>545</v>
      </c>
      <c r="F124" s="6" t="s">
        <v>545</v>
      </c>
      <c r="G124" s="6" t="s">
        <v>545</v>
      </c>
      <c r="H124" s="6" t="s">
        <v>545</v>
      </c>
      <c r="I124" s="6" t="s">
        <v>545</v>
      </c>
      <c r="J124" s="6" t="s">
        <v>545</v>
      </c>
      <c r="K124" s="6" t="s">
        <v>545</v>
      </c>
      <c r="L124" s="6" t="s">
        <v>545</v>
      </c>
      <c r="M124" s="6" t="s">
        <v>545</v>
      </c>
      <c r="N124" s="6" t="s">
        <v>545</v>
      </c>
      <c r="O124" s="6" t="s">
        <v>545</v>
      </c>
      <c r="P124" s="6" t="s">
        <v>545</v>
      </c>
    </row>
    <row r="125" spans="1:16" x14ac:dyDescent="0.2">
      <c r="A125" s="11" t="s">
        <v>541</v>
      </c>
      <c r="K125" s="12"/>
      <c r="O125" s="12"/>
    </row>
    <row r="126" spans="1:16" x14ac:dyDescent="0.2">
      <c r="A126" s="2" t="s">
        <v>214</v>
      </c>
      <c r="B126" s="1" t="s">
        <v>215</v>
      </c>
      <c r="C126" s="12">
        <v>13439.43</v>
      </c>
      <c r="D126" s="12">
        <v>0</v>
      </c>
      <c r="E126" s="12">
        <v>941</v>
      </c>
      <c r="F126" s="12">
        <v>645</v>
      </c>
      <c r="G126" s="12">
        <v>308.04000000000002</v>
      </c>
      <c r="H126" s="12">
        <v>0</v>
      </c>
      <c r="I126" s="12">
        <v>0</v>
      </c>
      <c r="J126" s="12">
        <v>0</v>
      </c>
      <c r="K126" s="12">
        <f t="shared" si="4"/>
        <v>15333.470000000001</v>
      </c>
      <c r="L126" s="12">
        <v>1956.25</v>
      </c>
      <c r="M126" s="12">
        <v>1495.68</v>
      </c>
      <c r="N126" s="12">
        <v>8294.0400000000009</v>
      </c>
      <c r="O126" s="12">
        <f t="shared" si="5"/>
        <v>11745.970000000001</v>
      </c>
      <c r="P126" s="12">
        <v>3587.5</v>
      </c>
    </row>
    <row r="127" spans="1:16" x14ac:dyDescent="0.2">
      <c r="A127" s="2" t="s">
        <v>216</v>
      </c>
      <c r="B127" s="1" t="s">
        <v>217</v>
      </c>
      <c r="C127" s="12">
        <v>11438.07</v>
      </c>
      <c r="D127" s="12">
        <v>400</v>
      </c>
      <c r="E127" s="12">
        <v>788</v>
      </c>
      <c r="F127" s="12">
        <v>468</v>
      </c>
      <c r="G127" s="12">
        <v>205.36</v>
      </c>
      <c r="H127" s="12">
        <v>0</v>
      </c>
      <c r="I127" s="12">
        <v>0</v>
      </c>
      <c r="J127" s="12">
        <v>0</v>
      </c>
      <c r="K127" s="12">
        <f t="shared" si="4"/>
        <v>13299.43</v>
      </c>
      <c r="L127" s="12">
        <v>1521.78</v>
      </c>
      <c r="M127" s="12">
        <v>1272.94</v>
      </c>
      <c r="N127" s="12">
        <v>6677.2099999999991</v>
      </c>
      <c r="O127" s="12">
        <f t="shared" si="5"/>
        <v>9471.93</v>
      </c>
      <c r="P127" s="12">
        <v>3827.5</v>
      </c>
    </row>
    <row r="128" spans="1:16" s="6" customFormat="1" x14ac:dyDescent="0.2">
      <c r="A128" s="14"/>
      <c r="C128" s="6" t="s">
        <v>545</v>
      </c>
      <c r="D128" s="6" t="s">
        <v>545</v>
      </c>
      <c r="E128" s="6" t="s">
        <v>545</v>
      </c>
      <c r="F128" s="6" t="s">
        <v>545</v>
      </c>
      <c r="G128" s="6" t="s">
        <v>545</v>
      </c>
      <c r="H128" s="6" t="s">
        <v>545</v>
      </c>
      <c r="I128" s="6" t="s">
        <v>545</v>
      </c>
      <c r="J128" s="6" t="s">
        <v>545</v>
      </c>
      <c r="K128" s="6" t="s">
        <v>545</v>
      </c>
      <c r="L128" s="6" t="s">
        <v>545</v>
      </c>
      <c r="M128" s="6" t="s">
        <v>545</v>
      </c>
      <c r="N128" s="6" t="s">
        <v>545</v>
      </c>
      <c r="O128" s="6" t="s">
        <v>545</v>
      </c>
      <c r="P128" s="6" t="s">
        <v>545</v>
      </c>
    </row>
    <row r="129" spans="1:16" x14ac:dyDescent="0.2">
      <c r="A129" s="11" t="s">
        <v>542</v>
      </c>
      <c r="K129" s="12"/>
      <c r="O129" s="12"/>
    </row>
    <row r="130" spans="1:16" x14ac:dyDescent="0.2">
      <c r="A130" s="2" t="s">
        <v>218</v>
      </c>
      <c r="B130" s="1" t="s">
        <v>219</v>
      </c>
      <c r="C130" s="12">
        <v>12942.5</v>
      </c>
      <c r="D130" s="12">
        <v>0</v>
      </c>
      <c r="E130" s="12">
        <v>903</v>
      </c>
      <c r="F130" s="12">
        <v>549</v>
      </c>
      <c r="G130" s="12">
        <v>616.79999999999995</v>
      </c>
      <c r="H130" s="12">
        <v>0</v>
      </c>
      <c r="I130" s="12">
        <v>1670</v>
      </c>
      <c r="J130" s="12">
        <v>0</v>
      </c>
      <c r="K130" s="12">
        <f t="shared" si="4"/>
        <v>16681.3</v>
      </c>
      <c r="L130" s="12">
        <v>2153.91</v>
      </c>
      <c r="M130" s="12">
        <v>1440.38</v>
      </c>
      <c r="N130" s="12">
        <v>4201.0099999999984</v>
      </c>
      <c r="O130" s="12">
        <f t="shared" si="5"/>
        <v>7795.2999999999984</v>
      </c>
      <c r="P130" s="12">
        <v>8886</v>
      </c>
    </row>
    <row r="131" spans="1:16" x14ac:dyDescent="0.2">
      <c r="A131" s="2" t="s">
        <v>220</v>
      </c>
      <c r="B131" s="1" t="s">
        <v>221</v>
      </c>
      <c r="C131" s="12">
        <v>10419.540000000001</v>
      </c>
      <c r="D131" s="12">
        <v>0</v>
      </c>
      <c r="E131" s="12">
        <v>737</v>
      </c>
      <c r="F131" s="12">
        <v>455</v>
      </c>
      <c r="G131" s="12">
        <v>513.4</v>
      </c>
      <c r="H131" s="12">
        <v>0</v>
      </c>
      <c r="I131" s="12">
        <v>1423.88</v>
      </c>
      <c r="J131" s="12">
        <v>0</v>
      </c>
      <c r="K131" s="12">
        <f t="shared" si="4"/>
        <v>13548.82</v>
      </c>
      <c r="L131" s="12">
        <v>1489.24</v>
      </c>
      <c r="M131" s="12">
        <v>1228.0999999999999</v>
      </c>
      <c r="N131" s="12">
        <v>3898.9799999999996</v>
      </c>
      <c r="O131" s="12">
        <f t="shared" si="5"/>
        <v>6616.32</v>
      </c>
      <c r="P131" s="12">
        <v>6932.5</v>
      </c>
    </row>
    <row r="132" spans="1:16" x14ac:dyDescent="0.2">
      <c r="A132" s="2" t="s">
        <v>222</v>
      </c>
      <c r="B132" s="1" t="s">
        <v>223</v>
      </c>
      <c r="C132" s="12">
        <v>12942.5</v>
      </c>
      <c r="D132" s="12">
        <v>200</v>
      </c>
      <c r="E132" s="12">
        <v>903</v>
      </c>
      <c r="F132" s="12">
        <v>549</v>
      </c>
      <c r="G132" s="12">
        <v>513.4</v>
      </c>
      <c r="H132" s="12">
        <v>0</v>
      </c>
      <c r="I132" s="12">
        <v>1670</v>
      </c>
      <c r="J132" s="12">
        <v>0</v>
      </c>
      <c r="K132" s="12">
        <f t="shared" si="4"/>
        <v>16777.900000000001</v>
      </c>
      <c r="L132" s="12">
        <v>2174.54</v>
      </c>
      <c r="M132" s="12">
        <v>1440.38</v>
      </c>
      <c r="N132" s="12">
        <v>2944.4800000000014</v>
      </c>
      <c r="O132" s="12">
        <f t="shared" si="5"/>
        <v>6559.4000000000015</v>
      </c>
      <c r="P132" s="12">
        <v>10218.5</v>
      </c>
    </row>
    <row r="133" spans="1:16" x14ac:dyDescent="0.2">
      <c r="A133" s="2" t="s">
        <v>224</v>
      </c>
      <c r="B133" s="1" t="s">
        <v>225</v>
      </c>
      <c r="C133" s="12">
        <v>12942.5</v>
      </c>
      <c r="D133" s="12">
        <v>400</v>
      </c>
      <c r="E133" s="12">
        <v>903</v>
      </c>
      <c r="F133" s="12">
        <v>549</v>
      </c>
      <c r="G133" s="12">
        <v>410.72</v>
      </c>
      <c r="H133" s="12">
        <v>0</v>
      </c>
      <c r="I133" s="12">
        <v>0</v>
      </c>
      <c r="J133" s="12">
        <v>0</v>
      </c>
      <c r="K133" s="12">
        <f t="shared" si="4"/>
        <v>15205.22</v>
      </c>
      <c r="L133" s="12">
        <v>1928.85</v>
      </c>
      <c r="M133" s="12">
        <v>1440.38</v>
      </c>
      <c r="N133" s="12">
        <v>8052.99</v>
      </c>
      <c r="O133" s="12">
        <f t="shared" si="5"/>
        <v>11422.22</v>
      </c>
      <c r="P133" s="12">
        <v>3783</v>
      </c>
    </row>
    <row r="134" spans="1:16" x14ac:dyDescent="0.2">
      <c r="A134" s="2" t="s">
        <v>226</v>
      </c>
      <c r="B134" s="1" t="s">
        <v>227</v>
      </c>
      <c r="C134" s="12">
        <f>10020+2087.5</f>
        <v>12107.5</v>
      </c>
      <c r="D134" s="12">
        <v>0</v>
      </c>
      <c r="E134" s="12">
        <v>903</v>
      </c>
      <c r="F134" s="12">
        <v>457.5</v>
      </c>
      <c r="G134" s="12">
        <v>410.72</v>
      </c>
      <c r="H134" s="12">
        <v>0</v>
      </c>
      <c r="I134" s="12">
        <v>1670</v>
      </c>
      <c r="J134" s="12">
        <v>0</v>
      </c>
      <c r="K134" s="12">
        <f t="shared" si="4"/>
        <v>15548.72</v>
      </c>
      <c r="L134" s="12">
        <v>1496.67</v>
      </c>
      <c r="M134" s="12">
        <v>1440.38</v>
      </c>
      <c r="N134" s="12">
        <v>7710.6699999999983</v>
      </c>
      <c r="O134" s="12">
        <f t="shared" si="5"/>
        <v>10647.719999999998</v>
      </c>
      <c r="P134" s="12">
        <v>4901</v>
      </c>
    </row>
    <row r="135" spans="1:16" x14ac:dyDescent="0.2">
      <c r="A135" s="2" t="s">
        <v>228</v>
      </c>
      <c r="B135" s="1" t="s">
        <v>229</v>
      </c>
      <c r="C135" s="12">
        <v>12459.83</v>
      </c>
      <c r="D135" s="12">
        <v>400</v>
      </c>
      <c r="E135" s="12">
        <v>915</v>
      </c>
      <c r="F135" s="12">
        <v>616</v>
      </c>
      <c r="G135" s="12">
        <v>410.72</v>
      </c>
      <c r="H135" s="12">
        <v>0</v>
      </c>
      <c r="I135" s="12">
        <v>0</v>
      </c>
      <c r="J135" s="12">
        <v>0</v>
      </c>
      <c r="K135" s="12">
        <f t="shared" si="4"/>
        <v>14801.55</v>
      </c>
      <c r="L135" s="12">
        <v>1842.63</v>
      </c>
      <c r="M135" s="12">
        <v>1386.66</v>
      </c>
      <c r="N135" s="12">
        <v>3336.2599999999984</v>
      </c>
      <c r="O135" s="12">
        <f t="shared" si="5"/>
        <v>6565.5499999999984</v>
      </c>
      <c r="P135" s="12">
        <v>8236</v>
      </c>
    </row>
    <row r="136" spans="1:16" x14ac:dyDescent="0.2">
      <c r="A136" s="2" t="s">
        <v>230</v>
      </c>
      <c r="B136" s="1" t="s">
        <v>231</v>
      </c>
      <c r="C136" s="12">
        <v>11819.37</v>
      </c>
      <c r="D136" s="12">
        <v>200</v>
      </c>
      <c r="E136" s="12">
        <v>802</v>
      </c>
      <c r="F136" s="12">
        <v>482</v>
      </c>
      <c r="G136" s="12">
        <v>410.72</v>
      </c>
      <c r="H136" s="12">
        <v>0</v>
      </c>
      <c r="I136" s="12">
        <v>1525.08</v>
      </c>
      <c r="J136" s="12">
        <v>0</v>
      </c>
      <c r="K136" s="12">
        <f t="shared" si="4"/>
        <v>15239.17</v>
      </c>
      <c r="L136" s="12">
        <v>1845.87</v>
      </c>
      <c r="M136" s="12">
        <v>1315.38</v>
      </c>
      <c r="N136" s="12">
        <v>7315.92</v>
      </c>
      <c r="O136" s="12">
        <f t="shared" si="5"/>
        <v>10477.17</v>
      </c>
      <c r="P136" s="12">
        <v>4762</v>
      </c>
    </row>
    <row r="137" spans="1:16" x14ac:dyDescent="0.2">
      <c r="A137" s="2" t="s">
        <v>232</v>
      </c>
      <c r="B137" s="1" t="s">
        <v>233</v>
      </c>
      <c r="C137" s="12">
        <f>10437.5+2505</f>
        <v>12942.5</v>
      </c>
      <c r="D137" s="12">
        <v>0</v>
      </c>
      <c r="E137" s="12">
        <v>903</v>
      </c>
      <c r="F137" s="12">
        <v>384.3</v>
      </c>
      <c r="G137" s="12">
        <v>410.72</v>
      </c>
      <c r="H137" s="12">
        <v>0</v>
      </c>
      <c r="I137" s="12">
        <v>835</v>
      </c>
      <c r="J137" s="12">
        <v>0</v>
      </c>
      <c r="K137" s="12">
        <f t="shared" si="4"/>
        <v>15475.519999999999</v>
      </c>
      <c r="L137" s="12">
        <v>1396.35</v>
      </c>
      <c r="M137" s="12">
        <v>1440.38</v>
      </c>
      <c r="N137" s="12">
        <v>8146.2899999999991</v>
      </c>
      <c r="O137" s="12">
        <f t="shared" si="5"/>
        <v>10983.019999999999</v>
      </c>
      <c r="P137" s="12">
        <v>4492.5</v>
      </c>
    </row>
    <row r="138" spans="1:16" x14ac:dyDescent="0.2">
      <c r="A138" s="2" t="s">
        <v>234</v>
      </c>
      <c r="B138" s="1" t="s">
        <v>235</v>
      </c>
      <c r="C138" s="12">
        <v>12387.82</v>
      </c>
      <c r="D138" s="12">
        <v>0</v>
      </c>
      <c r="E138" s="12">
        <v>915</v>
      </c>
      <c r="F138" s="12">
        <v>616</v>
      </c>
      <c r="G138" s="12">
        <v>410.72</v>
      </c>
      <c r="H138" s="12">
        <v>0</v>
      </c>
      <c r="I138" s="12">
        <v>803.86</v>
      </c>
      <c r="J138" s="12">
        <v>0</v>
      </c>
      <c r="K138" s="12">
        <f t="shared" si="4"/>
        <v>15133.4</v>
      </c>
      <c r="L138" s="12">
        <v>1827.65</v>
      </c>
      <c r="M138" s="12">
        <v>1386.64</v>
      </c>
      <c r="N138" s="12">
        <v>6778.6100000000006</v>
      </c>
      <c r="O138" s="12">
        <f t="shared" si="5"/>
        <v>9992.9000000000015</v>
      </c>
      <c r="P138" s="12">
        <v>5140.5</v>
      </c>
    </row>
    <row r="139" spans="1:16" x14ac:dyDescent="0.2">
      <c r="A139" s="2" t="s">
        <v>236</v>
      </c>
      <c r="B139" s="1" t="s">
        <v>237</v>
      </c>
      <c r="C139" s="12">
        <f>6680+6262.5</f>
        <v>12942.5</v>
      </c>
      <c r="D139" s="12">
        <v>0</v>
      </c>
      <c r="E139" s="12">
        <v>903</v>
      </c>
      <c r="F139" s="12">
        <v>274.5</v>
      </c>
      <c r="G139" s="12">
        <v>308.04000000000002</v>
      </c>
      <c r="H139" s="12">
        <v>0</v>
      </c>
      <c r="I139" s="12">
        <v>0</v>
      </c>
      <c r="J139" s="12">
        <v>0</v>
      </c>
      <c r="K139" s="12">
        <f t="shared" si="4"/>
        <v>14428.04</v>
      </c>
      <c r="L139" s="12">
        <v>518.03</v>
      </c>
      <c r="M139" s="12">
        <v>1440.38</v>
      </c>
      <c r="N139" s="12">
        <v>6505.630000000001</v>
      </c>
      <c r="O139" s="12">
        <f t="shared" si="5"/>
        <v>8464.0400000000009</v>
      </c>
      <c r="P139" s="12">
        <v>5964</v>
      </c>
    </row>
    <row r="140" spans="1:16" x14ac:dyDescent="0.2">
      <c r="A140" s="2" t="s">
        <v>238</v>
      </c>
      <c r="B140" s="1" t="s">
        <v>239</v>
      </c>
      <c r="C140" s="12">
        <v>11035.07</v>
      </c>
      <c r="D140" s="12">
        <v>400</v>
      </c>
      <c r="E140" s="12">
        <v>737</v>
      </c>
      <c r="F140" s="12">
        <v>455</v>
      </c>
      <c r="G140" s="12">
        <v>308.04000000000002</v>
      </c>
      <c r="H140" s="12">
        <v>0</v>
      </c>
      <c r="I140" s="12">
        <v>0</v>
      </c>
      <c r="J140" s="12">
        <v>0</v>
      </c>
      <c r="K140" s="12">
        <f t="shared" si="4"/>
        <v>12935.11</v>
      </c>
      <c r="L140" s="12">
        <v>1443.95</v>
      </c>
      <c r="M140" s="12">
        <v>1228.0999999999999</v>
      </c>
      <c r="N140" s="12">
        <v>224.56000000000131</v>
      </c>
      <c r="O140" s="12">
        <f t="shared" si="5"/>
        <v>2896.6100000000015</v>
      </c>
      <c r="P140" s="12">
        <v>10038.5</v>
      </c>
    </row>
    <row r="141" spans="1:16" x14ac:dyDescent="0.2">
      <c r="A141" s="2" t="s">
        <v>240</v>
      </c>
      <c r="B141" s="1" t="s">
        <v>241</v>
      </c>
      <c r="C141" s="12">
        <v>9324.85</v>
      </c>
      <c r="D141" s="12">
        <v>200</v>
      </c>
      <c r="E141" s="12">
        <v>687</v>
      </c>
      <c r="F141" s="12">
        <v>462</v>
      </c>
      <c r="G141" s="12">
        <v>308.04000000000002</v>
      </c>
      <c r="H141" s="12">
        <v>0</v>
      </c>
      <c r="I141" s="12">
        <v>0</v>
      </c>
      <c r="J141" s="12">
        <v>0</v>
      </c>
      <c r="K141" s="12">
        <f t="shared" si="4"/>
        <v>10981.890000000001</v>
      </c>
      <c r="L141" s="12">
        <v>1070.27</v>
      </c>
      <c r="M141" s="12">
        <v>1040</v>
      </c>
      <c r="N141" s="12">
        <v>3708.6200000000008</v>
      </c>
      <c r="O141" s="12">
        <f t="shared" si="5"/>
        <v>5818.8900000000012</v>
      </c>
      <c r="P141" s="12">
        <v>5163</v>
      </c>
    </row>
    <row r="142" spans="1:16" x14ac:dyDescent="0.2">
      <c r="A142" s="2" t="s">
        <v>242</v>
      </c>
      <c r="B142" s="1" t="s">
        <v>243</v>
      </c>
      <c r="C142" s="12">
        <v>12525</v>
      </c>
      <c r="D142" s="12">
        <v>200</v>
      </c>
      <c r="E142" s="12">
        <v>903</v>
      </c>
      <c r="F142" s="12">
        <v>549</v>
      </c>
      <c r="G142" s="12">
        <v>308.04000000000002</v>
      </c>
      <c r="H142" s="12">
        <v>0</v>
      </c>
      <c r="I142" s="12">
        <v>1670</v>
      </c>
      <c r="J142" s="12">
        <v>0</v>
      </c>
      <c r="K142" s="12">
        <f t="shared" si="4"/>
        <v>16155.04</v>
      </c>
      <c r="L142" s="12">
        <v>2041.49</v>
      </c>
      <c r="M142" s="12">
        <v>1440.38</v>
      </c>
      <c r="N142" s="12">
        <v>4884.1700000000019</v>
      </c>
      <c r="O142" s="12">
        <f t="shared" si="5"/>
        <v>8366.0400000000009</v>
      </c>
      <c r="P142" s="12">
        <v>7789</v>
      </c>
    </row>
    <row r="143" spans="1:16" x14ac:dyDescent="0.2">
      <c r="A143" s="2" t="s">
        <v>244</v>
      </c>
      <c r="B143" s="1" t="s">
        <v>245</v>
      </c>
      <c r="C143" s="12">
        <v>7582.38</v>
      </c>
      <c r="D143" s="12">
        <v>0</v>
      </c>
      <c r="E143" s="12">
        <v>547</v>
      </c>
      <c r="F143" s="12">
        <v>340</v>
      </c>
      <c r="G143" s="12">
        <v>308.04000000000002</v>
      </c>
      <c r="H143" s="12">
        <v>0</v>
      </c>
      <c r="I143" s="12">
        <v>0</v>
      </c>
      <c r="J143" s="12">
        <v>0</v>
      </c>
      <c r="K143" s="12">
        <f t="shared" si="4"/>
        <v>8777.4200000000019</v>
      </c>
      <c r="L143" s="12">
        <v>704.57</v>
      </c>
      <c r="M143" s="12">
        <v>847.14</v>
      </c>
      <c r="N143" s="12">
        <v>17.710000000001855</v>
      </c>
      <c r="O143" s="12">
        <f t="shared" si="5"/>
        <v>1569.4200000000019</v>
      </c>
      <c r="P143" s="12">
        <v>7208</v>
      </c>
    </row>
    <row r="144" spans="1:16" x14ac:dyDescent="0.2">
      <c r="A144" s="2" t="s">
        <v>246</v>
      </c>
      <c r="B144" s="1" t="s">
        <v>247</v>
      </c>
      <c r="C144" s="12">
        <v>12497.17</v>
      </c>
      <c r="D144" s="12">
        <v>0</v>
      </c>
      <c r="E144" s="12">
        <v>903</v>
      </c>
      <c r="F144" s="12">
        <v>549</v>
      </c>
      <c r="G144" s="12">
        <v>308.04000000000002</v>
      </c>
      <c r="H144" s="12">
        <v>0</v>
      </c>
      <c r="I144" s="12">
        <v>0</v>
      </c>
      <c r="J144" s="12">
        <v>0</v>
      </c>
      <c r="K144" s="12">
        <f t="shared" si="4"/>
        <v>14257.210000000001</v>
      </c>
      <c r="L144" s="12">
        <v>1726.36</v>
      </c>
      <c r="M144" s="12">
        <v>1440.38</v>
      </c>
      <c r="N144" s="12">
        <v>8583.4700000000012</v>
      </c>
      <c r="O144" s="12">
        <f t="shared" si="5"/>
        <v>11750.210000000001</v>
      </c>
      <c r="P144" s="12">
        <v>2507</v>
      </c>
    </row>
    <row r="145" spans="1:16" x14ac:dyDescent="0.2">
      <c r="A145" s="2" t="s">
        <v>248</v>
      </c>
      <c r="B145" s="1" t="s">
        <v>249</v>
      </c>
      <c r="C145" s="12">
        <v>12942.5</v>
      </c>
      <c r="D145" s="12">
        <v>0</v>
      </c>
      <c r="E145" s="12">
        <v>903</v>
      </c>
      <c r="F145" s="12">
        <v>0</v>
      </c>
      <c r="G145" s="12">
        <v>308.04000000000002</v>
      </c>
      <c r="H145" s="12">
        <v>0</v>
      </c>
      <c r="I145" s="12">
        <v>0</v>
      </c>
      <c r="J145" s="12">
        <v>0</v>
      </c>
      <c r="K145" s="12">
        <f t="shared" si="4"/>
        <v>14153.54</v>
      </c>
      <c r="L145" s="12">
        <v>0</v>
      </c>
      <c r="M145" s="12">
        <v>1440.38</v>
      </c>
      <c r="N145" s="12">
        <v>6904.16</v>
      </c>
      <c r="O145" s="12">
        <f t="shared" si="5"/>
        <v>8344.5400000000009</v>
      </c>
      <c r="P145" s="12">
        <v>5809</v>
      </c>
    </row>
    <row r="146" spans="1:16" x14ac:dyDescent="0.2">
      <c r="A146" s="2" t="s">
        <v>250</v>
      </c>
      <c r="B146" s="1" t="s">
        <v>251</v>
      </c>
      <c r="C146" s="12">
        <v>12511.66</v>
      </c>
      <c r="D146" s="12">
        <v>0</v>
      </c>
      <c r="E146" s="12">
        <v>903</v>
      </c>
      <c r="F146" s="12">
        <v>549</v>
      </c>
      <c r="G146" s="12">
        <v>308.04000000000002</v>
      </c>
      <c r="H146" s="12">
        <v>0</v>
      </c>
      <c r="I146" s="12">
        <v>1670</v>
      </c>
      <c r="J146" s="12">
        <v>0</v>
      </c>
      <c r="K146" s="12">
        <f t="shared" si="4"/>
        <v>15941.7</v>
      </c>
      <c r="L146" s="12">
        <v>1995.93</v>
      </c>
      <c r="M146" s="12">
        <v>1440.38</v>
      </c>
      <c r="N146" s="12">
        <v>6297.3899999999994</v>
      </c>
      <c r="O146" s="12">
        <f t="shared" si="5"/>
        <v>9733.7000000000007</v>
      </c>
      <c r="P146" s="12">
        <v>6208</v>
      </c>
    </row>
    <row r="147" spans="1:16" x14ac:dyDescent="0.2">
      <c r="A147" s="2" t="s">
        <v>252</v>
      </c>
      <c r="B147" s="1" t="s">
        <v>253</v>
      </c>
      <c r="C147" s="12">
        <v>13491.2</v>
      </c>
      <c r="D147" s="12">
        <v>200</v>
      </c>
      <c r="E147" s="12">
        <v>1016</v>
      </c>
      <c r="F147" s="12">
        <v>684</v>
      </c>
      <c r="G147" s="12">
        <v>205.36</v>
      </c>
      <c r="H147" s="12">
        <v>0</v>
      </c>
      <c r="I147" s="12">
        <v>1670</v>
      </c>
      <c r="J147" s="12">
        <v>0</v>
      </c>
      <c r="K147" s="12">
        <f t="shared" si="4"/>
        <v>17266.560000000001</v>
      </c>
      <c r="L147" s="12">
        <v>2278.92</v>
      </c>
      <c r="M147" s="12">
        <v>1501.44</v>
      </c>
      <c r="N147" s="12">
        <v>4864.7000000000007</v>
      </c>
      <c r="O147" s="12">
        <f t="shared" si="5"/>
        <v>8645.0600000000013</v>
      </c>
      <c r="P147" s="12">
        <v>8621.5</v>
      </c>
    </row>
    <row r="148" spans="1:16" x14ac:dyDescent="0.2">
      <c r="A148" s="2" t="s">
        <v>254</v>
      </c>
      <c r="B148" s="1" t="s">
        <v>255</v>
      </c>
      <c r="C148" s="12">
        <v>13298.98</v>
      </c>
      <c r="D148" s="12">
        <v>0</v>
      </c>
      <c r="E148" s="12">
        <v>1016</v>
      </c>
      <c r="F148" s="12">
        <v>684</v>
      </c>
      <c r="G148" s="12">
        <v>205.36</v>
      </c>
      <c r="H148" s="12">
        <v>0</v>
      </c>
      <c r="I148" s="12">
        <v>870.4</v>
      </c>
      <c r="J148" s="12">
        <v>0</v>
      </c>
      <c r="K148" s="12">
        <f t="shared" si="4"/>
        <v>16074.74</v>
      </c>
      <c r="L148" s="12">
        <v>2024.35</v>
      </c>
      <c r="M148" s="12">
        <v>1501.44</v>
      </c>
      <c r="N148" s="12">
        <v>6373.4500000000007</v>
      </c>
      <c r="O148" s="12">
        <f t="shared" si="5"/>
        <v>9899.2400000000016</v>
      </c>
      <c r="P148" s="12">
        <v>6175.5</v>
      </c>
    </row>
    <row r="149" spans="1:16" x14ac:dyDescent="0.2">
      <c r="A149" s="2" t="s">
        <v>256</v>
      </c>
      <c r="B149" s="1" t="s">
        <v>257</v>
      </c>
      <c r="C149" s="12">
        <f>9577.57+3340</f>
        <v>12917.57</v>
      </c>
      <c r="D149" s="12">
        <v>0</v>
      </c>
      <c r="E149" s="12">
        <v>903</v>
      </c>
      <c r="F149" s="12">
        <v>402.6</v>
      </c>
      <c r="G149" s="12">
        <v>205.36</v>
      </c>
      <c r="H149" s="12">
        <v>0</v>
      </c>
      <c r="I149" s="12">
        <v>835</v>
      </c>
      <c r="J149" s="12">
        <v>0</v>
      </c>
      <c r="K149" s="12">
        <f t="shared" si="4"/>
        <v>15263.53</v>
      </c>
      <c r="L149" s="12">
        <v>1268.51</v>
      </c>
      <c r="M149" s="12">
        <v>1440.38</v>
      </c>
      <c r="N149" s="12">
        <v>2482.6399999999994</v>
      </c>
      <c r="O149" s="12">
        <f t="shared" si="5"/>
        <v>5191.53</v>
      </c>
      <c r="P149" s="12">
        <v>10072</v>
      </c>
    </row>
    <row r="150" spans="1:16" x14ac:dyDescent="0.2">
      <c r="A150" s="2" t="s">
        <v>258</v>
      </c>
      <c r="B150" s="1" t="s">
        <v>259</v>
      </c>
      <c r="C150" s="12">
        <v>13374.54</v>
      </c>
      <c r="D150" s="12">
        <v>0</v>
      </c>
      <c r="E150" s="12">
        <v>1016</v>
      </c>
      <c r="F150" s="12">
        <v>684</v>
      </c>
      <c r="G150" s="12">
        <v>205.36</v>
      </c>
      <c r="H150" s="12">
        <v>0</v>
      </c>
      <c r="I150" s="12">
        <v>870.4</v>
      </c>
      <c r="J150" s="12">
        <v>0</v>
      </c>
      <c r="K150" s="12">
        <f t="shared" si="4"/>
        <v>16150.300000000001</v>
      </c>
      <c r="L150" s="12">
        <v>2040.48</v>
      </c>
      <c r="M150" s="12">
        <v>1501.44</v>
      </c>
      <c r="N150" s="12">
        <v>8397.880000000001</v>
      </c>
      <c r="O150" s="12">
        <f t="shared" si="5"/>
        <v>11939.800000000001</v>
      </c>
      <c r="P150" s="12">
        <v>4210.5</v>
      </c>
    </row>
    <row r="151" spans="1:16" x14ac:dyDescent="0.2">
      <c r="A151" s="2" t="s">
        <v>260</v>
      </c>
      <c r="B151" s="1" t="s">
        <v>261</v>
      </c>
      <c r="C151" s="12">
        <v>13491.2</v>
      </c>
      <c r="D151" s="12">
        <v>400</v>
      </c>
      <c r="E151" s="12">
        <v>1016</v>
      </c>
      <c r="F151" s="12">
        <v>684</v>
      </c>
      <c r="G151" s="12">
        <v>205.36</v>
      </c>
      <c r="H151" s="12">
        <v>0</v>
      </c>
      <c r="I151" s="12">
        <v>870.4</v>
      </c>
      <c r="J151" s="12">
        <v>0</v>
      </c>
      <c r="K151" s="12">
        <f t="shared" si="4"/>
        <v>16666.960000000003</v>
      </c>
      <c r="L151" s="12">
        <v>2150.85</v>
      </c>
      <c r="M151" s="12">
        <v>1501.44</v>
      </c>
      <c r="N151" s="12">
        <v>6175.1700000000019</v>
      </c>
      <c r="O151" s="12">
        <f t="shared" si="5"/>
        <v>9827.4600000000028</v>
      </c>
      <c r="P151" s="12">
        <v>6839.5</v>
      </c>
    </row>
    <row r="152" spans="1:16" x14ac:dyDescent="0.2">
      <c r="A152" s="2" t="s">
        <v>262</v>
      </c>
      <c r="B152" s="1" t="s">
        <v>263</v>
      </c>
      <c r="C152" s="12">
        <v>10947.56</v>
      </c>
      <c r="D152" s="12">
        <v>0</v>
      </c>
      <c r="E152" s="12">
        <v>737</v>
      </c>
      <c r="F152" s="12">
        <v>455</v>
      </c>
      <c r="G152" s="12">
        <v>205.36</v>
      </c>
      <c r="H152" s="12">
        <v>0</v>
      </c>
      <c r="I152" s="12">
        <v>0</v>
      </c>
      <c r="J152" s="12">
        <v>0</v>
      </c>
      <c r="K152" s="12">
        <f t="shared" si="4"/>
        <v>12344.92</v>
      </c>
      <c r="L152" s="12">
        <v>1317.89</v>
      </c>
      <c r="M152" s="12">
        <v>1228.0999999999999</v>
      </c>
      <c r="N152" s="12">
        <v>5483.43</v>
      </c>
      <c r="O152" s="12">
        <f t="shared" si="5"/>
        <v>8029.42</v>
      </c>
      <c r="P152" s="12">
        <v>4315.5</v>
      </c>
    </row>
    <row r="153" spans="1:16" x14ac:dyDescent="0.2">
      <c r="A153" s="2" t="s">
        <v>264</v>
      </c>
      <c r="B153" s="1" t="s">
        <v>265</v>
      </c>
      <c r="C153" s="12">
        <v>13491.2</v>
      </c>
      <c r="D153" s="12">
        <v>0</v>
      </c>
      <c r="E153" s="12">
        <v>1016</v>
      </c>
      <c r="F153" s="12">
        <v>684</v>
      </c>
      <c r="G153" s="12">
        <v>205.36</v>
      </c>
      <c r="H153" s="12">
        <v>0</v>
      </c>
      <c r="I153" s="12">
        <v>870.4</v>
      </c>
      <c r="J153" s="12">
        <v>0</v>
      </c>
      <c r="K153" s="12">
        <f t="shared" si="4"/>
        <v>16266.960000000001</v>
      </c>
      <c r="L153" s="12">
        <v>2065.41</v>
      </c>
      <c r="M153" s="12">
        <v>1501.44</v>
      </c>
      <c r="N153" s="12">
        <v>4136.1100000000006</v>
      </c>
      <c r="O153" s="12">
        <f t="shared" si="5"/>
        <v>7702.9600000000009</v>
      </c>
      <c r="P153" s="12">
        <v>8564</v>
      </c>
    </row>
    <row r="154" spans="1:16" x14ac:dyDescent="0.2">
      <c r="A154" s="2" t="s">
        <v>266</v>
      </c>
      <c r="B154" s="1" t="s">
        <v>267</v>
      </c>
      <c r="C154" s="12">
        <v>13056</v>
      </c>
      <c r="D154" s="12">
        <v>0</v>
      </c>
      <c r="E154" s="12">
        <v>1016</v>
      </c>
      <c r="F154" s="12">
        <v>684</v>
      </c>
      <c r="G154" s="12">
        <v>205.36</v>
      </c>
      <c r="H154" s="12">
        <v>0</v>
      </c>
      <c r="I154" s="12">
        <v>870.4</v>
      </c>
      <c r="J154" s="12">
        <v>0</v>
      </c>
      <c r="K154" s="12">
        <f t="shared" si="4"/>
        <v>15831.76</v>
      </c>
      <c r="L154" s="12">
        <v>1972.45</v>
      </c>
      <c r="M154" s="12">
        <v>1501.44</v>
      </c>
      <c r="N154" s="12">
        <v>3752.369999999999</v>
      </c>
      <c r="O154" s="12">
        <f t="shared" si="5"/>
        <v>7226.2599999999993</v>
      </c>
      <c r="P154" s="12">
        <v>8605.5</v>
      </c>
    </row>
    <row r="155" spans="1:16" x14ac:dyDescent="0.2">
      <c r="A155" s="2" t="s">
        <v>268</v>
      </c>
      <c r="B155" s="1" t="s">
        <v>269</v>
      </c>
      <c r="C155" s="12">
        <v>12525</v>
      </c>
      <c r="D155" s="12">
        <v>0</v>
      </c>
      <c r="E155" s="12">
        <v>903</v>
      </c>
      <c r="F155" s="12">
        <v>549</v>
      </c>
      <c r="G155" s="12">
        <v>205.36</v>
      </c>
      <c r="H155" s="12">
        <v>0</v>
      </c>
      <c r="I155" s="12">
        <v>835</v>
      </c>
      <c r="J155" s="12">
        <v>0</v>
      </c>
      <c r="K155" s="12">
        <f t="shared" si="4"/>
        <v>15017.36</v>
      </c>
      <c r="L155" s="12">
        <v>1799.55</v>
      </c>
      <c r="M155" s="12">
        <v>1440.38</v>
      </c>
      <c r="N155" s="12">
        <v>4201.43</v>
      </c>
      <c r="O155" s="12">
        <f t="shared" si="5"/>
        <v>7441.3600000000006</v>
      </c>
      <c r="P155" s="12">
        <v>7576</v>
      </c>
    </row>
    <row r="156" spans="1:16" x14ac:dyDescent="0.2">
      <c r="A156" s="2" t="s">
        <v>270</v>
      </c>
      <c r="B156" s="1" t="s">
        <v>271</v>
      </c>
      <c r="C156" s="12">
        <v>10598.26</v>
      </c>
      <c r="D156" s="12">
        <v>0</v>
      </c>
      <c r="E156" s="12">
        <v>737</v>
      </c>
      <c r="F156" s="12">
        <v>455</v>
      </c>
      <c r="G156" s="12">
        <v>205.36</v>
      </c>
      <c r="H156" s="12">
        <v>0</v>
      </c>
      <c r="I156" s="12">
        <v>0</v>
      </c>
      <c r="J156" s="12">
        <v>0</v>
      </c>
      <c r="K156" s="12">
        <f t="shared" si="4"/>
        <v>11995.62</v>
      </c>
      <c r="L156" s="12">
        <v>1253.95</v>
      </c>
      <c r="M156" s="12">
        <v>1228.0999999999999</v>
      </c>
      <c r="N156" s="12">
        <v>5564.57</v>
      </c>
      <c r="O156" s="12">
        <f t="shared" si="5"/>
        <v>8046.62</v>
      </c>
      <c r="P156" s="12">
        <v>3949</v>
      </c>
    </row>
    <row r="157" spans="1:16" x14ac:dyDescent="0.2">
      <c r="A157" s="2" t="s">
        <v>272</v>
      </c>
      <c r="B157" s="1" t="s">
        <v>273</v>
      </c>
      <c r="C157" s="12">
        <v>12942.5</v>
      </c>
      <c r="D157" s="12">
        <v>200</v>
      </c>
      <c r="E157" s="12">
        <v>903</v>
      </c>
      <c r="F157" s="12">
        <v>549</v>
      </c>
      <c r="G157" s="12">
        <v>0</v>
      </c>
      <c r="H157" s="12">
        <v>0</v>
      </c>
      <c r="I157" s="12">
        <v>0</v>
      </c>
      <c r="J157" s="12">
        <v>0</v>
      </c>
      <c r="K157" s="12">
        <f t="shared" si="4"/>
        <v>14594.5</v>
      </c>
      <c r="L157" s="12">
        <v>1798.41</v>
      </c>
      <c r="M157" s="12">
        <v>1440.38</v>
      </c>
      <c r="N157" s="12">
        <v>2511.7099999999991</v>
      </c>
      <c r="O157" s="12">
        <f t="shared" si="5"/>
        <v>5750.4999999999991</v>
      </c>
      <c r="P157" s="12">
        <v>8844</v>
      </c>
    </row>
    <row r="158" spans="1:16" x14ac:dyDescent="0.2">
      <c r="A158" s="2" t="s">
        <v>274</v>
      </c>
      <c r="B158" s="1" t="s">
        <v>275</v>
      </c>
      <c r="C158" s="12">
        <v>13491.2</v>
      </c>
      <c r="D158" s="12">
        <v>200</v>
      </c>
      <c r="E158" s="12">
        <v>1016</v>
      </c>
      <c r="F158" s="12">
        <v>684</v>
      </c>
      <c r="G158" s="12">
        <v>0</v>
      </c>
      <c r="H158" s="12">
        <v>0</v>
      </c>
      <c r="I158" s="12">
        <v>870.4</v>
      </c>
      <c r="J158" s="12">
        <v>0</v>
      </c>
      <c r="K158" s="12">
        <f t="shared" si="4"/>
        <v>16261.6</v>
      </c>
      <c r="L158" s="12">
        <v>2064.25</v>
      </c>
      <c r="M158" s="12">
        <v>1501.44</v>
      </c>
      <c r="N158" s="12">
        <v>5102.91</v>
      </c>
      <c r="O158" s="12">
        <f t="shared" si="5"/>
        <v>8668.6</v>
      </c>
      <c r="P158" s="12">
        <v>7593</v>
      </c>
    </row>
    <row r="159" spans="1:16" x14ac:dyDescent="0.2">
      <c r="A159" s="2" t="s">
        <v>276</v>
      </c>
      <c r="B159" s="1" t="s">
        <v>277</v>
      </c>
      <c r="C159" s="12">
        <v>13474.88</v>
      </c>
      <c r="D159" s="12">
        <v>0</v>
      </c>
      <c r="E159" s="12">
        <v>1016</v>
      </c>
      <c r="F159" s="12">
        <v>684</v>
      </c>
      <c r="G159" s="12">
        <v>0</v>
      </c>
      <c r="H159" s="12">
        <v>0</v>
      </c>
      <c r="I159" s="12">
        <v>0</v>
      </c>
      <c r="J159" s="12">
        <v>0</v>
      </c>
      <c r="K159" s="12">
        <f t="shared" si="4"/>
        <v>15174.88</v>
      </c>
      <c r="L159" s="12">
        <v>1922.37</v>
      </c>
      <c r="M159" s="12">
        <v>1501.44</v>
      </c>
      <c r="N159" s="12">
        <v>248.56999999999971</v>
      </c>
      <c r="O159" s="12">
        <f t="shared" si="5"/>
        <v>3672.3799999999997</v>
      </c>
      <c r="P159" s="12">
        <v>11502.5</v>
      </c>
    </row>
    <row r="160" spans="1:16" x14ac:dyDescent="0.2">
      <c r="A160" s="2" t="s">
        <v>278</v>
      </c>
      <c r="B160" s="1" t="s">
        <v>279</v>
      </c>
      <c r="C160" s="12">
        <v>13046.33</v>
      </c>
      <c r="D160" s="12">
        <v>0</v>
      </c>
      <c r="E160" s="12">
        <v>1016</v>
      </c>
      <c r="F160" s="12">
        <v>684</v>
      </c>
      <c r="G160" s="12">
        <v>0</v>
      </c>
      <c r="H160" s="12">
        <v>0</v>
      </c>
      <c r="I160" s="12">
        <v>870.4</v>
      </c>
      <c r="J160" s="12">
        <v>0</v>
      </c>
      <c r="K160" s="12">
        <f t="shared" si="4"/>
        <v>15616.73</v>
      </c>
      <c r="L160" s="12">
        <v>1926.51</v>
      </c>
      <c r="M160" s="12">
        <v>1501.44</v>
      </c>
      <c r="N160" s="12">
        <v>1348.2799999999988</v>
      </c>
      <c r="O160" s="12">
        <f t="shared" si="5"/>
        <v>4776.2299999999987</v>
      </c>
      <c r="P160" s="12">
        <v>10840.5</v>
      </c>
    </row>
    <row r="161" spans="1:16" x14ac:dyDescent="0.2">
      <c r="A161" s="2" t="s">
        <v>280</v>
      </c>
      <c r="B161" s="1" t="s">
        <v>281</v>
      </c>
      <c r="C161" s="12">
        <f>4592.5+8350</f>
        <v>12942.5</v>
      </c>
      <c r="D161" s="12">
        <v>0</v>
      </c>
      <c r="E161" s="12">
        <v>903</v>
      </c>
      <c r="F161" s="12">
        <v>183</v>
      </c>
      <c r="G161" s="12">
        <v>0</v>
      </c>
      <c r="H161" s="12">
        <v>0</v>
      </c>
      <c r="I161" s="12">
        <v>0</v>
      </c>
      <c r="J161" s="12">
        <v>0</v>
      </c>
      <c r="K161" s="12">
        <f t="shared" si="4"/>
        <v>14028.5</v>
      </c>
      <c r="L161" s="12">
        <v>474.37</v>
      </c>
      <c r="M161" s="12">
        <v>1440.38</v>
      </c>
      <c r="N161" s="12">
        <v>7190.75</v>
      </c>
      <c r="O161" s="12">
        <f t="shared" si="5"/>
        <v>9105.5</v>
      </c>
      <c r="P161" s="12">
        <v>4923</v>
      </c>
    </row>
    <row r="162" spans="1:16" x14ac:dyDescent="0.2">
      <c r="A162" s="2" t="s">
        <v>282</v>
      </c>
      <c r="B162" s="1" t="s">
        <v>283</v>
      </c>
      <c r="C162" s="12">
        <v>13056</v>
      </c>
      <c r="D162" s="12">
        <v>200</v>
      </c>
      <c r="E162" s="12">
        <v>1016</v>
      </c>
      <c r="F162" s="12">
        <v>684</v>
      </c>
      <c r="G162" s="12">
        <v>0</v>
      </c>
      <c r="H162" s="12">
        <v>0</v>
      </c>
      <c r="I162" s="12">
        <v>870.4</v>
      </c>
      <c r="J162" s="12">
        <v>0</v>
      </c>
      <c r="K162" s="12">
        <f t="shared" si="4"/>
        <v>15826.4</v>
      </c>
      <c r="L162" s="12">
        <v>1971.3</v>
      </c>
      <c r="M162" s="12">
        <v>1501.44</v>
      </c>
      <c r="N162" s="12">
        <v>3132.16</v>
      </c>
      <c r="O162" s="12">
        <f t="shared" si="5"/>
        <v>6604.9</v>
      </c>
      <c r="P162" s="12">
        <v>9221.5</v>
      </c>
    </row>
    <row r="163" spans="1:16" x14ac:dyDescent="0.2">
      <c r="A163" s="2" t="s">
        <v>284</v>
      </c>
      <c r="B163" s="1" t="s">
        <v>285</v>
      </c>
      <c r="C163" s="12">
        <v>13491.2</v>
      </c>
      <c r="D163" s="12">
        <v>200</v>
      </c>
      <c r="E163" s="12">
        <v>1016</v>
      </c>
      <c r="F163" s="12">
        <v>684</v>
      </c>
      <c r="G163" s="12">
        <v>0</v>
      </c>
      <c r="H163" s="12">
        <v>0</v>
      </c>
      <c r="I163" s="12">
        <v>870.4</v>
      </c>
      <c r="J163" s="12">
        <v>0</v>
      </c>
      <c r="K163" s="12">
        <f t="shared" si="4"/>
        <v>16261.6</v>
      </c>
      <c r="L163" s="12">
        <v>2064.25</v>
      </c>
      <c r="M163" s="12">
        <v>1501.44</v>
      </c>
      <c r="N163" s="12">
        <v>6475.91</v>
      </c>
      <c r="O163" s="12">
        <f t="shared" si="5"/>
        <v>10041.6</v>
      </c>
      <c r="P163" s="12">
        <v>6220</v>
      </c>
    </row>
    <row r="164" spans="1:16" x14ac:dyDescent="0.2">
      <c r="A164" s="2" t="s">
        <v>286</v>
      </c>
      <c r="B164" s="1" t="s">
        <v>287</v>
      </c>
      <c r="C164" s="12">
        <v>13491.2</v>
      </c>
      <c r="D164" s="12">
        <v>0</v>
      </c>
      <c r="E164" s="12">
        <v>1016</v>
      </c>
      <c r="F164" s="12">
        <v>684</v>
      </c>
      <c r="G164" s="12">
        <v>0</v>
      </c>
      <c r="H164" s="12">
        <v>0</v>
      </c>
      <c r="I164" s="12">
        <v>870.4</v>
      </c>
      <c r="J164" s="12">
        <v>0</v>
      </c>
      <c r="K164" s="12">
        <f t="shared" si="4"/>
        <v>16061.6</v>
      </c>
      <c r="L164" s="12">
        <v>2021.53</v>
      </c>
      <c r="M164" s="12">
        <v>1501.44</v>
      </c>
      <c r="N164" s="12">
        <v>5433.130000000001</v>
      </c>
      <c r="O164" s="12">
        <f t="shared" si="5"/>
        <v>8956.1000000000022</v>
      </c>
      <c r="P164" s="12">
        <v>7105.5</v>
      </c>
    </row>
    <row r="165" spans="1:16" x14ac:dyDescent="0.2">
      <c r="A165" s="2" t="s">
        <v>288</v>
      </c>
      <c r="B165" s="1" t="s">
        <v>289</v>
      </c>
      <c r="C165" s="12">
        <v>13390.86</v>
      </c>
      <c r="D165" s="12">
        <v>0</v>
      </c>
      <c r="E165" s="12">
        <v>1016</v>
      </c>
      <c r="F165" s="12">
        <v>684</v>
      </c>
      <c r="G165" s="12">
        <v>0</v>
      </c>
      <c r="H165" s="12">
        <v>0</v>
      </c>
      <c r="I165" s="12">
        <v>0</v>
      </c>
      <c r="J165" s="12">
        <v>0</v>
      </c>
      <c r="K165" s="12">
        <f t="shared" si="4"/>
        <v>15090.86</v>
      </c>
      <c r="L165" s="12">
        <v>1904.43</v>
      </c>
      <c r="M165" s="12">
        <v>1501.44</v>
      </c>
      <c r="N165" s="12">
        <v>4779.9900000000016</v>
      </c>
      <c r="O165" s="12">
        <f t="shared" si="5"/>
        <v>8185.8600000000015</v>
      </c>
      <c r="P165" s="12">
        <v>6905</v>
      </c>
    </row>
    <row r="166" spans="1:16" x14ac:dyDescent="0.2">
      <c r="A166" s="2" t="s">
        <v>290</v>
      </c>
      <c r="B166" s="1" t="s">
        <v>291</v>
      </c>
      <c r="C166" s="12">
        <v>13056</v>
      </c>
      <c r="D166" s="12">
        <v>200</v>
      </c>
      <c r="E166" s="12">
        <v>1016</v>
      </c>
      <c r="F166" s="12">
        <v>684</v>
      </c>
      <c r="G166" s="12">
        <v>0</v>
      </c>
      <c r="H166" s="12">
        <v>0</v>
      </c>
      <c r="I166" s="12">
        <v>0</v>
      </c>
      <c r="J166" s="12">
        <v>0</v>
      </c>
      <c r="K166" s="12">
        <f t="shared" si="4"/>
        <v>14956</v>
      </c>
      <c r="L166" s="12">
        <v>1875.61</v>
      </c>
      <c r="M166" s="12">
        <v>1501.44</v>
      </c>
      <c r="N166" s="12">
        <v>5203.9500000000007</v>
      </c>
      <c r="O166" s="12">
        <f t="shared" si="5"/>
        <v>8581</v>
      </c>
      <c r="P166" s="12">
        <v>6375</v>
      </c>
    </row>
    <row r="167" spans="1:16" x14ac:dyDescent="0.2">
      <c r="A167" s="2" t="s">
        <v>292</v>
      </c>
      <c r="B167" s="1" t="s">
        <v>293</v>
      </c>
      <c r="C167" s="12">
        <v>13473.06</v>
      </c>
      <c r="D167" s="12">
        <v>0</v>
      </c>
      <c r="E167" s="12">
        <v>1016</v>
      </c>
      <c r="F167" s="12">
        <v>684</v>
      </c>
      <c r="G167" s="12">
        <v>0</v>
      </c>
      <c r="H167" s="12">
        <v>0</v>
      </c>
      <c r="I167" s="12">
        <v>870.4</v>
      </c>
      <c r="J167" s="12">
        <v>0</v>
      </c>
      <c r="K167" s="12">
        <f t="shared" si="4"/>
        <v>16043.46</v>
      </c>
      <c r="L167" s="12">
        <v>2017.67</v>
      </c>
      <c r="M167" s="12">
        <v>1501.44</v>
      </c>
      <c r="N167" s="12">
        <v>230.84999999999854</v>
      </c>
      <c r="O167" s="12">
        <f t="shared" si="5"/>
        <v>3749.9599999999987</v>
      </c>
      <c r="P167" s="12">
        <v>12293.5</v>
      </c>
    </row>
    <row r="168" spans="1:16" x14ac:dyDescent="0.2">
      <c r="A168" s="2" t="s">
        <v>294</v>
      </c>
      <c r="B168" s="1" t="s">
        <v>295</v>
      </c>
      <c r="C168" s="12">
        <v>13462.19</v>
      </c>
      <c r="D168" s="12">
        <v>0</v>
      </c>
      <c r="E168" s="12">
        <v>1016</v>
      </c>
      <c r="F168" s="12">
        <v>684</v>
      </c>
      <c r="G168" s="12">
        <v>0</v>
      </c>
      <c r="H168" s="12">
        <v>0</v>
      </c>
      <c r="I168" s="12">
        <v>0</v>
      </c>
      <c r="J168" s="12">
        <v>0</v>
      </c>
      <c r="K168" s="12">
        <f t="shared" si="4"/>
        <v>15162.19</v>
      </c>
      <c r="L168" s="12">
        <v>1919.66</v>
      </c>
      <c r="M168" s="12">
        <v>1501.44</v>
      </c>
      <c r="N168" s="12">
        <v>3506.59</v>
      </c>
      <c r="O168" s="12">
        <f t="shared" si="5"/>
        <v>6927.6900000000005</v>
      </c>
      <c r="P168" s="12">
        <v>8234.5</v>
      </c>
    </row>
    <row r="169" spans="1:16" x14ac:dyDescent="0.2">
      <c r="A169" s="2" t="s">
        <v>296</v>
      </c>
      <c r="B169" s="1" t="s">
        <v>297</v>
      </c>
      <c r="C169" s="12">
        <v>12459.83</v>
      </c>
      <c r="D169" s="12">
        <v>0</v>
      </c>
      <c r="E169" s="12">
        <v>915</v>
      </c>
      <c r="F169" s="12">
        <v>616</v>
      </c>
      <c r="G169" s="12">
        <v>0</v>
      </c>
      <c r="H169" s="12">
        <v>0</v>
      </c>
      <c r="I169" s="12">
        <v>803.86</v>
      </c>
      <c r="J169" s="12">
        <v>0</v>
      </c>
      <c r="K169" s="12">
        <f t="shared" si="4"/>
        <v>14794.69</v>
      </c>
      <c r="L169" s="12">
        <v>1755.31</v>
      </c>
      <c r="M169" s="12">
        <v>1386.66</v>
      </c>
      <c r="N169" s="12">
        <v>1334.7200000000012</v>
      </c>
      <c r="O169" s="12">
        <f t="shared" si="5"/>
        <v>4476.6900000000014</v>
      </c>
      <c r="P169" s="12">
        <v>10318</v>
      </c>
    </row>
    <row r="170" spans="1:16" x14ac:dyDescent="0.2">
      <c r="A170" s="2" t="s">
        <v>298</v>
      </c>
      <c r="B170" s="1" t="s">
        <v>299</v>
      </c>
      <c r="C170" s="12">
        <v>15224.1</v>
      </c>
      <c r="D170" s="12">
        <v>400</v>
      </c>
      <c r="E170" s="12">
        <v>1093</v>
      </c>
      <c r="F170" s="12">
        <v>679</v>
      </c>
      <c r="G170" s="12">
        <v>0</v>
      </c>
      <c r="H170" s="12">
        <v>0</v>
      </c>
      <c r="I170" s="12">
        <v>0</v>
      </c>
      <c r="J170" s="12">
        <v>0</v>
      </c>
      <c r="K170" s="12">
        <f t="shared" si="4"/>
        <v>17396.099999999999</v>
      </c>
      <c r="L170" s="12">
        <v>2396.83</v>
      </c>
      <c r="M170" s="12">
        <v>1694.3</v>
      </c>
      <c r="N170" s="12">
        <v>1656.4699999999975</v>
      </c>
      <c r="O170" s="12">
        <f t="shared" si="5"/>
        <v>5747.5999999999976</v>
      </c>
      <c r="P170" s="12">
        <v>11648.5</v>
      </c>
    </row>
    <row r="171" spans="1:16" x14ac:dyDescent="0.2">
      <c r="A171" s="2" t="s">
        <v>300</v>
      </c>
      <c r="B171" s="1" t="s">
        <v>301</v>
      </c>
      <c r="C171" s="12">
        <v>12942.5</v>
      </c>
      <c r="D171" s="12">
        <v>0</v>
      </c>
      <c r="E171" s="12">
        <v>903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f t="shared" si="4"/>
        <v>13845.5</v>
      </c>
      <c r="L171" s="12">
        <v>0</v>
      </c>
      <c r="M171" s="12">
        <v>1440.38</v>
      </c>
      <c r="N171" s="12">
        <v>4332.119999999999</v>
      </c>
      <c r="O171" s="12">
        <f t="shared" si="5"/>
        <v>5772.4999999999991</v>
      </c>
      <c r="P171" s="12">
        <v>8073</v>
      </c>
    </row>
    <row r="172" spans="1:16" s="6" customFormat="1" x14ac:dyDescent="0.2">
      <c r="A172" s="14"/>
      <c r="C172" s="6" t="s">
        <v>545</v>
      </c>
      <c r="D172" s="6" t="s">
        <v>545</v>
      </c>
      <c r="E172" s="6" t="s">
        <v>545</v>
      </c>
      <c r="F172" s="6" t="s">
        <v>545</v>
      </c>
      <c r="G172" s="6" t="s">
        <v>545</v>
      </c>
      <c r="H172" s="6" t="s">
        <v>545</v>
      </c>
      <c r="I172" s="6" t="s">
        <v>545</v>
      </c>
      <c r="J172" s="6" t="s">
        <v>545</v>
      </c>
      <c r="K172" s="6" t="s">
        <v>545</v>
      </c>
      <c r="L172" s="6" t="s">
        <v>545</v>
      </c>
      <c r="M172" s="6" t="s">
        <v>545</v>
      </c>
      <c r="N172" s="6" t="s">
        <v>545</v>
      </c>
      <c r="O172" s="6" t="s">
        <v>545</v>
      </c>
      <c r="P172" s="6" t="s">
        <v>545</v>
      </c>
    </row>
    <row r="173" spans="1:16" x14ac:dyDescent="0.2">
      <c r="A173" s="11" t="s">
        <v>543</v>
      </c>
      <c r="K173" s="12"/>
      <c r="O173" s="12"/>
    </row>
    <row r="174" spans="1:16" x14ac:dyDescent="0.2">
      <c r="A174" s="2" t="s">
        <v>302</v>
      </c>
      <c r="B174" s="1" t="s">
        <v>303</v>
      </c>
      <c r="C174" s="12">
        <v>13491.2</v>
      </c>
      <c r="D174" s="12">
        <v>0</v>
      </c>
      <c r="E174" s="12">
        <v>1016</v>
      </c>
      <c r="F174" s="12">
        <v>684</v>
      </c>
      <c r="G174" s="12">
        <v>410.72</v>
      </c>
      <c r="H174" s="12">
        <v>0</v>
      </c>
      <c r="I174" s="12">
        <v>870.4</v>
      </c>
      <c r="J174" s="12">
        <v>250</v>
      </c>
      <c r="K174" s="12">
        <f t="shared" si="4"/>
        <v>16722.32</v>
      </c>
      <c r="L174" s="12">
        <v>2162.67</v>
      </c>
      <c r="M174" s="12">
        <v>1501.44</v>
      </c>
      <c r="N174" s="12">
        <v>5994.2099999999991</v>
      </c>
      <c r="O174" s="12">
        <f t="shared" si="5"/>
        <v>9658.32</v>
      </c>
      <c r="P174" s="12">
        <v>7064</v>
      </c>
    </row>
    <row r="175" spans="1:16" x14ac:dyDescent="0.2">
      <c r="A175" s="2" t="s">
        <v>304</v>
      </c>
      <c r="B175" s="1" t="s">
        <v>305</v>
      </c>
      <c r="C175" s="12">
        <v>11035.07</v>
      </c>
      <c r="D175" s="12">
        <v>400</v>
      </c>
      <c r="E175" s="12">
        <v>737</v>
      </c>
      <c r="F175" s="12">
        <v>455</v>
      </c>
      <c r="G175" s="12">
        <v>410.72</v>
      </c>
      <c r="H175" s="12">
        <v>0</v>
      </c>
      <c r="I175" s="12">
        <v>0</v>
      </c>
      <c r="J175" s="12">
        <v>0</v>
      </c>
      <c r="K175" s="12">
        <f t="shared" si="4"/>
        <v>13037.789999999999</v>
      </c>
      <c r="L175" s="12">
        <v>1465.89</v>
      </c>
      <c r="M175" s="12">
        <v>1228.0999999999999</v>
      </c>
      <c r="N175" s="12">
        <v>2417.2999999999993</v>
      </c>
      <c r="O175" s="12">
        <f t="shared" si="5"/>
        <v>5111.2899999999991</v>
      </c>
      <c r="P175" s="12">
        <v>7926.5</v>
      </c>
    </row>
    <row r="176" spans="1:16" x14ac:dyDescent="0.2">
      <c r="A176" s="2" t="s">
        <v>306</v>
      </c>
      <c r="B176" s="1" t="s">
        <v>307</v>
      </c>
      <c r="C176" s="12">
        <v>13491.2</v>
      </c>
      <c r="D176" s="12">
        <v>0</v>
      </c>
      <c r="E176" s="12">
        <v>1016</v>
      </c>
      <c r="F176" s="12">
        <v>684</v>
      </c>
      <c r="G176" s="12">
        <v>410.72</v>
      </c>
      <c r="H176" s="12">
        <v>0</v>
      </c>
      <c r="I176" s="12">
        <v>870.4</v>
      </c>
      <c r="J176" s="12">
        <v>250</v>
      </c>
      <c r="K176" s="12">
        <f t="shared" si="4"/>
        <v>16722.32</v>
      </c>
      <c r="L176" s="12">
        <v>2162.67</v>
      </c>
      <c r="M176" s="12">
        <v>1501.44</v>
      </c>
      <c r="N176" s="12">
        <v>2242.2099999999991</v>
      </c>
      <c r="O176" s="12">
        <f t="shared" si="5"/>
        <v>5906.32</v>
      </c>
      <c r="P176" s="12">
        <v>10816</v>
      </c>
    </row>
    <row r="177" spans="1:16" x14ac:dyDescent="0.2">
      <c r="A177" s="2" t="s">
        <v>308</v>
      </c>
      <c r="B177" s="1" t="s">
        <v>309</v>
      </c>
      <c r="C177" s="12">
        <v>11035.07</v>
      </c>
      <c r="D177" s="12">
        <v>200</v>
      </c>
      <c r="E177" s="12">
        <v>737</v>
      </c>
      <c r="F177" s="12">
        <v>455</v>
      </c>
      <c r="G177" s="12">
        <v>308.04000000000002</v>
      </c>
      <c r="H177" s="12">
        <v>0</v>
      </c>
      <c r="I177" s="12">
        <v>0</v>
      </c>
      <c r="J177" s="12">
        <v>0</v>
      </c>
      <c r="K177" s="12">
        <f t="shared" si="4"/>
        <v>12735.11</v>
      </c>
      <c r="L177" s="12">
        <v>1401.23</v>
      </c>
      <c r="M177" s="12">
        <v>1228.0999999999999</v>
      </c>
      <c r="N177" s="12">
        <v>224.78000000000065</v>
      </c>
      <c r="O177" s="12">
        <f t="shared" si="5"/>
        <v>2854.1100000000006</v>
      </c>
      <c r="P177" s="12">
        <v>9881</v>
      </c>
    </row>
    <row r="178" spans="1:16" x14ac:dyDescent="0.2">
      <c r="A178" s="2" t="s">
        <v>310</v>
      </c>
      <c r="B178" s="1" t="s">
        <v>311</v>
      </c>
      <c r="C178" s="12">
        <f>8704+4787.2</f>
        <v>13491.2</v>
      </c>
      <c r="D178" s="12">
        <v>0</v>
      </c>
      <c r="E178" s="12">
        <v>1016</v>
      </c>
      <c r="F178" s="12">
        <v>433.2</v>
      </c>
      <c r="G178" s="12">
        <v>205.36</v>
      </c>
      <c r="H178" s="12">
        <v>0</v>
      </c>
      <c r="I178" s="12">
        <v>870.4</v>
      </c>
      <c r="J178" s="12">
        <v>0</v>
      </c>
      <c r="K178" s="12">
        <f t="shared" ref="K178:K220" si="6">SUM(C178:J178)</f>
        <v>16016.160000000002</v>
      </c>
      <c r="L178" s="12">
        <v>1083.96</v>
      </c>
      <c r="M178" s="12">
        <v>1501.44</v>
      </c>
      <c r="N178" s="12">
        <v>6672.760000000002</v>
      </c>
      <c r="O178" s="12">
        <f t="shared" ref="O178:O220" si="7">SUM(L178:N178)</f>
        <v>9258.1600000000017</v>
      </c>
      <c r="P178" s="12">
        <v>6758</v>
      </c>
    </row>
    <row r="179" spans="1:16" x14ac:dyDescent="0.2">
      <c r="A179" s="2" t="s">
        <v>312</v>
      </c>
      <c r="B179" s="1" t="s">
        <v>313</v>
      </c>
      <c r="C179" s="12">
        <f>6640.32+4627.61</f>
        <v>11267.93</v>
      </c>
      <c r="D179" s="12">
        <v>0</v>
      </c>
      <c r="E179" s="12">
        <v>737</v>
      </c>
      <c r="F179" s="12">
        <v>273.01</v>
      </c>
      <c r="G179" s="12">
        <v>205.36</v>
      </c>
      <c r="H179" s="12">
        <v>0</v>
      </c>
      <c r="I179" s="12">
        <v>0</v>
      </c>
      <c r="J179" s="12">
        <v>0</v>
      </c>
      <c r="K179" s="12">
        <f t="shared" si="6"/>
        <v>12483.300000000001</v>
      </c>
      <c r="L179" s="12">
        <v>618.73</v>
      </c>
      <c r="M179" s="12">
        <v>1228.0999999999999</v>
      </c>
      <c r="N179" s="12">
        <v>7670.4700000000012</v>
      </c>
      <c r="O179" s="12">
        <f t="shared" si="7"/>
        <v>9517.3000000000011</v>
      </c>
      <c r="P179" s="12">
        <v>2966</v>
      </c>
    </row>
    <row r="180" spans="1:16" x14ac:dyDescent="0.2">
      <c r="A180" s="2" t="s">
        <v>314</v>
      </c>
      <c r="B180" s="1" t="s">
        <v>315</v>
      </c>
      <c r="C180" s="12">
        <v>11035.07</v>
      </c>
      <c r="D180" s="12">
        <v>400</v>
      </c>
      <c r="E180" s="12">
        <v>737</v>
      </c>
      <c r="F180" s="12">
        <v>455</v>
      </c>
      <c r="G180" s="12">
        <v>205.36</v>
      </c>
      <c r="H180" s="12">
        <v>0</v>
      </c>
      <c r="I180" s="12">
        <v>0</v>
      </c>
      <c r="J180" s="12">
        <v>0</v>
      </c>
      <c r="K180" s="12">
        <f t="shared" si="6"/>
        <v>12832.43</v>
      </c>
      <c r="L180" s="12">
        <v>1422.03</v>
      </c>
      <c r="M180" s="12">
        <v>1228.0999999999999</v>
      </c>
      <c r="N180" s="12">
        <v>3662.2999999999993</v>
      </c>
      <c r="O180" s="12">
        <f t="shared" si="7"/>
        <v>6312.4299999999994</v>
      </c>
      <c r="P180" s="12">
        <v>6520</v>
      </c>
    </row>
    <row r="181" spans="1:16" x14ac:dyDescent="0.2">
      <c r="A181" s="2" t="s">
        <v>316</v>
      </c>
      <c r="B181" s="1" t="s">
        <v>317</v>
      </c>
      <c r="C181" s="12">
        <v>13476.69</v>
      </c>
      <c r="D181" s="12">
        <v>0</v>
      </c>
      <c r="E181" s="12">
        <v>1016</v>
      </c>
      <c r="F181" s="12">
        <v>684</v>
      </c>
      <c r="G181" s="12">
        <v>205.36</v>
      </c>
      <c r="H181" s="12">
        <v>0</v>
      </c>
      <c r="I181" s="12">
        <v>870.4</v>
      </c>
      <c r="J181" s="12">
        <v>0</v>
      </c>
      <c r="K181" s="12">
        <f t="shared" si="6"/>
        <v>16252.45</v>
      </c>
      <c r="L181" s="12">
        <v>2062.31</v>
      </c>
      <c r="M181" s="12">
        <v>1501.44</v>
      </c>
      <c r="N181" s="12">
        <v>248.20000000000073</v>
      </c>
      <c r="O181" s="12">
        <f t="shared" si="7"/>
        <v>3811.9500000000007</v>
      </c>
      <c r="P181" s="12">
        <v>12440.5</v>
      </c>
    </row>
    <row r="182" spans="1:16" x14ac:dyDescent="0.2">
      <c r="A182" s="2" t="s">
        <v>318</v>
      </c>
      <c r="B182" s="1" t="s">
        <v>319</v>
      </c>
      <c r="C182" s="12">
        <v>13491.2</v>
      </c>
      <c r="D182" s="12">
        <v>0</v>
      </c>
      <c r="E182" s="12">
        <v>1016</v>
      </c>
      <c r="F182" s="12">
        <v>684</v>
      </c>
      <c r="G182" s="12">
        <v>205.36</v>
      </c>
      <c r="H182" s="12">
        <v>0</v>
      </c>
      <c r="I182" s="12">
        <v>0</v>
      </c>
      <c r="J182" s="12">
        <v>0</v>
      </c>
      <c r="K182" s="12">
        <f t="shared" si="6"/>
        <v>15396.560000000001</v>
      </c>
      <c r="L182" s="12">
        <v>1969.73</v>
      </c>
      <c r="M182" s="12">
        <v>1501.44</v>
      </c>
      <c r="N182" s="12">
        <v>5122.3900000000012</v>
      </c>
      <c r="O182" s="12">
        <f t="shared" si="7"/>
        <v>8593.5600000000013</v>
      </c>
      <c r="P182" s="12">
        <v>6803</v>
      </c>
    </row>
    <row r="183" spans="1:16" x14ac:dyDescent="0.2">
      <c r="A183" s="2" t="s">
        <v>320</v>
      </c>
      <c r="B183" s="1" t="s">
        <v>321</v>
      </c>
      <c r="C183" s="12">
        <v>13491.2</v>
      </c>
      <c r="D183" s="12">
        <v>0</v>
      </c>
      <c r="E183" s="12">
        <v>1016</v>
      </c>
      <c r="F183" s="12">
        <v>684</v>
      </c>
      <c r="G183" s="12">
        <v>205.36</v>
      </c>
      <c r="H183" s="12">
        <v>0</v>
      </c>
      <c r="I183" s="12">
        <v>870.4</v>
      </c>
      <c r="J183" s="12">
        <v>0</v>
      </c>
      <c r="K183" s="12">
        <f t="shared" si="6"/>
        <v>16266.960000000001</v>
      </c>
      <c r="L183" s="12">
        <v>2065.41</v>
      </c>
      <c r="M183" s="12">
        <v>1501.44</v>
      </c>
      <c r="N183" s="12">
        <v>4271.6100000000006</v>
      </c>
      <c r="O183" s="12">
        <f t="shared" si="7"/>
        <v>7838.4600000000009</v>
      </c>
      <c r="P183" s="12">
        <v>8428.5</v>
      </c>
    </row>
    <row r="184" spans="1:16" x14ac:dyDescent="0.2">
      <c r="A184" s="2" t="s">
        <v>322</v>
      </c>
      <c r="B184" s="1" t="s">
        <v>323</v>
      </c>
      <c r="C184" s="12">
        <v>13470.65</v>
      </c>
      <c r="D184" s="12">
        <v>0</v>
      </c>
      <c r="E184" s="12">
        <v>1016</v>
      </c>
      <c r="F184" s="12">
        <v>684</v>
      </c>
      <c r="G184" s="12">
        <v>205.36</v>
      </c>
      <c r="H184" s="12">
        <v>0</v>
      </c>
      <c r="I184" s="12">
        <v>870.4</v>
      </c>
      <c r="J184" s="12">
        <v>0</v>
      </c>
      <c r="K184" s="12">
        <f t="shared" si="6"/>
        <v>16246.41</v>
      </c>
      <c r="L184" s="12">
        <v>2061.02</v>
      </c>
      <c r="M184" s="12">
        <v>1501.44</v>
      </c>
      <c r="N184" s="12">
        <v>4214.4500000000007</v>
      </c>
      <c r="O184" s="12">
        <f t="shared" si="7"/>
        <v>7776.9100000000008</v>
      </c>
      <c r="P184" s="12">
        <v>8469.5</v>
      </c>
    </row>
    <row r="185" spans="1:16" x14ac:dyDescent="0.2">
      <c r="A185" s="2" t="s">
        <v>324</v>
      </c>
      <c r="B185" s="1" t="s">
        <v>325</v>
      </c>
      <c r="C185" s="12">
        <v>13056</v>
      </c>
      <c r="D185" s="12">
        <v>0</v>
      </c>
      <c r="E185" s="12">
        <v>1016</v>
      </c>
      <c r="F185" s="12">
        <v>684</v>
      </c>
      <c r="G185" s="12">
        <v>205.36</v>
      </c>
      <c r="H185" s="12">
        <v>0</v>
      </c>
      <c r="I185" s="12">
        <v>870.4</v>
      </c>
      <c r="J185" s="12">
        <v>0</v>
      </c>
      <c r="K185" s="12">
        <f t="shared" si="6"/>
        <v>15831.76</v>
      </c>
      <c r="L185" s="12">
        <v>1972.45</v>
      </c>
      <c r="M185" s="12">
        <v>1501.44</v>
      </c>
      <c r="N185" s="12">
        <v>3248.369999999999</v>
      </c>
      <c r="O185" s="12">
        <f t="shared" si="7"/>
        <v>6722.2599999999993</v>
      </c>
      <c r="P185" s="12">
        <v>9109.5</v>
      </c>
    </row>
    <row r="186" spans="1:16" x14ac:dyDescent="0.2">
      <c r="A186" s="2" t="s">
        <v>326</v>
      </c>
      <c r="B186" s="1" t="s">
        <v>327</v>
      </c>
      <c r="C186" s="12">
        <v>13491.2</v>
      </c>
      <c r="D186" s="12">
        <v>0</v>
      </c>
      <c r="E186" s="12">
        <v>1016</v>
      </c>
      <c r="F186" s="12">
        <v>684</v>
      </c>
      <c r="G186" s="12">
        <v>0</v>
      </c>
      <c r="H186" s="12">
        <v>0</v>
      </c>
      <c r="I186" s="12">
        <v>870.4</v>
      </c>
      <c r="J186" s="12">
        <v>0</v>
      </c>
      <c r="K186" s="12">
        <f t="shared" si="6"/>
        <v>16061.6</v>
      </c>
      <c r="L186" s="12">
        <v>2021.53</v>
      </c>
      <c r="M186" s="12">
        <v>1501.44</v>
      </c>
      <c r="N186" s="12">
        <v>2830.630000000001</v>
      </c>
      <c r="O186" s="12">
        <f t="shared" si="7"/>
        <v>6353.6000000000013</v>
      </c>
      <c r="P186" s="12">
        <v>9708</v>
      </c>
    </row>
    <row r="187" spans="1:16" x14ac:dyDescent="0.2">
      <c r="A187" s="2" t="s">
        <v>328</v>
      </c>
      <c r="B187" s="1" t="s">
        <v>329</v>
      </c>
      <c r="C187" s="12">
        <v>13491.2</v>
      </c>
      <c r="D187" s="12">
        <v>0</v>
      </c>
      <c r="E187" s="12">
        <v>1016</v>
      </c>
      <c r="F187" s="12">
        <v>684</v>
      </c>
      <c r="G187" s="12">
        <v>0</v>
      </c>
      <c r="H187" s="12">
        <v>0</v>
      </c>
      <c r="I187" s="12">
        <v>0</v>
      </c>
      <c r="J187" s="12">
        <v>0</v>
      </c>
      <c r="K187" s="12">
        <f t="shared" si="6"/>
        <v>15191.2</v>
      </c>
      <c r="L187" s="12">
        <v>1925.85</v>
      </c>
      <c r="M187" s="12">
        <v>1501.44</v>
      </c>
      <c r="N187" s="12">
        <v>2329.91</v>
      </c>
      <c r="O187" s="12">
        <f t="shared" si="7"/>
        <v>5757.2</v>
      </c>
      <c r="P187" s="12">
        <v>9434</v>
      </c>
    </row>
    <row r="188" spans="1:16" x14ac:dyDescent="0.2">
      <c r="A188" s="2" t="s">
        <v>330</v>
      </c>
      <c r="B188" s="1" t="s">
        <v>331</v>
      </c>
      <c r="C188" s="12">
        <v>13491.2</v>
      </c>
      <c r="D188" s="12">
        <v>0</v>
      </c>
      <c r="E188" s="12">
        <v>1016</v>
      </c>
      <c r="F188" s="12">
        <v>684</v>
      </c>
      <c r="G188" s="12">
        <v>0</v>
      </c>
      <c r="H188" s="12">
        <v>0</v>
      </c>
      <c r="I188" s="12">
        <v>0</v>
      </c>
      <c r="J188" s="12">
        <v>0</v>
      </c>
      <c r="K188" s="12">
        <f t="shared" si="6"/>
        <v>15191.2</v>
      </c>
      <c r="L188" s="12">
        <v>1925.85</v>
      </c>
      <c r="M188" s="12">
        <v>1501.44</v>
      </c>
      <c r="N188" s="12">
        <v>230.40999999999985</v>
      </c>
      <c r="O188" s="12">
        <f t="shared" si="7"/>
        <v>3657.7</v>
      </c>
      <c r="P188" s="12">
        <v>11533.5</v>
      </c>
    </row>
    <row r="189" spans="1:16" x14ac:dyDescent="0.2">
      <c r="A189" s="2" t="s">
        <v>332</v>
      </c>
      <c r="B189" s="1" t="s">
        <v>333</v>
      </c>
      <c r="C189" s="12">
        <v>13491.2</v>
      </c>
      <c r="D189" s="12">
        <v>0</v>
      </c>
      <c r="E189" s="12">
        <v>1016</v>
      </c>
      <c r="F189" s="12">
        <v>684</v>
      </c>
      <c r="G189" s="12">
        <v>0</v>
      </c>
      <c r="H189" s="12">
        <v>0</v>
      </c>
      <c r="I189" s="12">
        <v>0</v>
      </c>
      <c r="J189" s="12">
        <v>0</v>
      </c>
      <c r="K189" s="12">
        <f t="shared" si="6"/>
        <v>15191.2</v>
      </c>
      <c r="L189" s="12">
        <v>1925.85</v>
      </c>
      <c r="M189" s="12">
        <v>1501.44</v>
      </c>
      <c r="N189" s="12">
        <v>1080.4099999999999</v>
      </c>
      <c r="O189" s="12">
        <f t="shared" si="7"/>
        <v>4507.7</v>
      </c>
      <c r="P189" s="12">
        <v>10683.5</v>
      </c>
    </row>
    <row r="190" spans="1:16" x14ac:dyDescent="0.2">
      <c r="A190" s="2" t="s">
        <v>334</v>
      </c>
      <c r="B190" s="1" t="s">
        <v>335</v>
      </c>
      <c r="C190" s="12">
        <v>13491.2</v>
      </c>
      <c r="D190" s="12">
        <v>0</v>
      </c>
      <c r="E190" s="12">
        <v>1016</v>
      </c>
      <c r="F190" s="12">
        <v>684</v>
      </c>
      <c r="G190" s="12">
        <v>0</v>
      </c>
      <c r="H190" s="12">
        <v>0</v>
      </c>
      <c r="I190" s="12">
        <v>0</v>
      </c>
      <c r="J190" s="12">
        <v>0</v>
      </c>
      <c r="K190" s="12">
        <f t="shared" si="6"/>
        <v>15191.2</v>
      </c>
      <c r="L190" s="12">
        <v>1925.85</v>
      </c>
      <c r="M190" s="12">
        <v>1501.44</v>
      </c>
      <c r="N190" s="12">
        <v>2628.41</v>
      </c>
      <c r="O190" s="12">
        <f t="shared" si="7"/>
        <v>6055.7</v>
      </c>
      <c r="P190" s="12">
        <v>9135.5</v>
      </c>
    </row>
    <row r="191" spans="1:16" x14ac:dyDescent="0.2">
      <c r="A191" s="2" t="s">
        <v>336</v>
      </c>
      <c r="B191" s="1" t="s">
        <v>337</v>
      </c>
      <c r="C191" s="12">
        <v>12871.2</v>
      </c>
      <c r="D191" s="12">
        <v>0</v>
      </c>
      <c r="E191" s="12">
        <v>1016</v>
      </c>
      <c r="F191" s="12">
        <v>684</v>
      </c>
      <c r="G191" s="12">
        <v>0</v>
      </c>
      <c r="H191" s="12">
        <v>311.39999999999998</v>
      </c>
      <c r="I191" s="12">
        <v>1245.5999999999999</v>
      </c>
      <c r="J191" s="12">
        <v>0</v>
      </c>
      <c r="K191" s="12">
        <f t="shared" si="6"/>
        <v>16128.2</v>
      </c>
      <c r="L191" s="12">
        <v>1959.71</v>
      </c>
      <c r="M191" s="12">
        <v>1432.44</v>
      </c>
      <c r="N191" s="12">
        <v>3109.5500000000011</v>
      </c>
      <c r="O191" s="12">
        <f t="shared" si="7"/>
        <v>6501.7000000000007</v>
      </c>
      <c r="P191" s="12">
        <v>9626.5</v>
      </c>
    </row>
    <row r="192" spans="1:16" s="6" customFormat="1" x14ac:dyDescent="0.2">
      <c r="A192" s="14"/>
      <c r="C192" s="6" t="s">
        <v>545</v>
      </c>
      <c r="D192" s="6" t="s">
        <v>545</v>
      </c>
      <c r="E192" s="6" t="s">
        <v>545</v>
      </c>
      <c r="F192" s="6" t="s">
        <v>545</v>
      </c>
      <c r="G192" s="6" t="s">
        <v>545</v>
      </c>
      <c r="H192" s="6" t="s">
        <v>545</v>
      </c>
      <c r="I192" s="6" t="s">
        <v>545</v>
      </c>
      <c r="J192" s="6" t="s">
        <v>545</v>
      </c>
      <c r="K192" s="6" t="s">
        <v>545</v>
      </c>
      <c r="L192" s="6" t="s">
        <v>545</v>
      </c>
      <c r="M192" s="6" t="s">
        <v>545</v>
      </c>
      <c r="N192" s="6" t="s">
        <v>545</v>
      </c>
      <c r="O192" s="6" t="s">
        <v>545</v>
      </c>
      <c r="P192" s="6" t="s">
        <v>545</v>
      </c>
    </row>
    <row r="193" spans="1:16" x14ac:dyDescent="0.2">
      <c r="A193" s="11" t="s">
        <v>544</v>
      </c>
      <c r="K193" s="12"/>
      <c r="O193" s="12"/>
    </row>
    <row r="194" spans="1:16" x14ac:dyDescent="0.2">
      <c r="A194" s="2" t="s">
        <v>338</v>
      </c>
      <c r="B194" s="1" t="s">
        <v>339</v>
      </c>
      <c r="C194" s="12">
        <v>11035.07</v>
      </c>
      <c r="D194" s="12">
        <v>400</v>
      </c>
      <c r="E194" s="12">
        <v>737</v>
      </c>
      <c r="F194" s="12">
        <v>455</v>
      </c>
      <c r="G194" s="12">
        <v>616.79999999999995</v>
      </c>
      <c r="H194" s="12">
        <v>0</v>
      </c>
      <c r="I194" s="12">
        <v>0</v>
      </c>
      <c r="J194" s="12">
        <v>0</v>
      </c>
      <c r="K194" s="12">
        <f t="shared" si="6"/>
        <v>13243.869999999999</v>
      </c>
      <c r="L194" s="12">
        <v>1509.91</v>
      </c>
      <c r="M194" s="12">
        <v>1228.0999999999999</v>
      </c>
      <c r="N194" s="12">
        <v>224.35999999999876</v>
      </c>
      <c r="O194" s="12">
        <f t="shared" si="7"/>
        <v>2962.369999999999</v>
      </c>
      <c r="P194" s="12">
        <v>10281.5</v>
      </c>
    </row>
    <row r="195" spans="1:16" x14ac:dyDescent="0.2">
      <c r="A195" s="2" t="s">
        <v>340</v>
      </c>
      <c r="B195" s="1" t="s">
        <v>341</v>
      </c>
      <c r="C195" s="12">
        <v>13484.55</v>
      </c>
      <c r="D195" s="12">
        <v>0</v>
      </c>
      <c r="E195" s="12">
        <v>1016</v>
      </c>
      <c r="F195" s="12">
        <v>684</v>
      </c>
      <c r="G195" s="12">
        <v>410.72</v>
      </c>
      <c r="H195" s="12">
        <v>0</v>
      </c>
      <c r="I195" s="12">
        <v>870.4</v>
      </c>
      <c r="J195" s="12">
        <v>250</v>
      </c>
      <c r="K195" s="12">
        <f t="shared" si="6"/>
        <v>16715.669999999998</v>
      </c>
      <c r="L195" s="12">
        <v>2161.25</v>
      </c>
      <c r="M195" s="12">
        <v>1501.44</v>
      </c>
      <c r="N195" s="12">
        <v>6476.4799999999977</v>
      </c>
      <c r="O195" s="12">
        <f t="shared" si="7"/>
        <v>10139.169999999998</v>
      </c>
      <c r="P195" s="12">
        <v>6576.5</v>
      </c>
    </row>
    <row r="196" spans="1:16" x14ac:dyDescent="0.2">
      <c r="A196" s="2" t="s">
        <v>342</v>
      </c>
      <c r="B196" s="1" t="s">
        <v>343</v>
      </c>
      <c r="C196" s="12">
        <v>11035.07</v>
      </c>
      <c r="D196" s="12">
        <v>0</v>
      </c>
      <c r="E196" s="12">
        <v>737</v>
      </c>
      <c r="F196" s="12">
        <v>455</v>
      </c>
      <c r="G196" s="12">
        <v>410.72</v>
      </c>
      <c r="H196" s="12">
        <v>0</v>
      </c>
      <c r="I196" s="12">
        <v>0</v>
      </c>
      <c r="J196" s="12">
        <v>0</v>
      </c>
      <c r="K196" s="12">
        <f t="shared" si="6"/>
        <v>12637.789999999999</v>
      </c>
      <c r="L196" s="12">
        <v>1380.45</v>
      </c>
      <c r="M196" s="12">
        <v>1228.0999999999999</v>
      </c>
      <c r="N196" s="12">
        <v>224.73999999999796</v>
      </c>
      <c r="O196" s="12">
        <f t="shared" si="7"/>
        <v>2833.2899999999981</v>
      </c>
      <c r="P196" s="12">
        <v>9804.5</v>
      </c>
    </row>
    <row r="197" spans="1:16" x14ac:dyDescent="0.2">
      <c r="A197" s="2" t="s">
        <v>344</v>
      </c>
      <c r="B197" s="1" t="s">
        <v>345</v>
      </c>
      <c r="C197" s="12">
        <v>13474.88</v>
      </c>
      <c r="D197" s="12">
        <v>0</v>
      </c>
      <c r="E197" s="12">
        <v>1016</v>
      </c>
      <c r="F197" s="12">
        <v>684</v>
      </c>
      <c r="G197" s="12">
        <v>308.04000000000002</v>
      </c>
      <c r="H197" s="12">
        <v>0</v>
      </c>
      <c r="I197" s="12">
        <v>0</v>
      </c>
      <c r="J197" s="12">
        <v>250</v>
      </c>
      <c r="K197" s="12">
        <f t="shared" si="6"/>
        <v>15732.92</v>
      </c>
      <c r="L197" s="12">
        <v>2041.57</v>
      </c>
      <c r="M197" s="12">
        <v>1501.44</v>
      </c>
      <c r="N197" s="12">
        <v>4010.41</v>
      </c>
      <c r="O197" s="12">
        <f t="shared" si="7"/>
        <v>7553.42</v>
      </c>
      <c r="P197" s="12">
        <v>8179.5</v>
      </c>
    </row>
    <row r="198" spans="1:16" x14ac:dyDescent="0.2">
      <c r="A198" s="2" t="s">
        <v>346</v>
      </c>
      <c r="B198" s="1" t="s">
        <v>347</v>
      </c>
      <c r="C198" s="12">
        <v>13491.2</v>
      </c>
      <c r="D198" s="12">
        <v>0</v>
      </c>
      <c r="E198" s="12">
        <v>1016</v>
      </c>
      <c r="F198" s="12">
        <v>684</v>
      </c>
      <c r="G198" s="12">
        <v>205.36</v>
      </c>
      <c r="H198" s="12">
        <v>0</v>
      </c>
      <c r="I198" s="12">
        <v>870.4</v>
      </c>
      <c r="J198" s="12">
        <v>0</v>
      </c>
      <c r="K198" s="12">
        <f t="shared" si="6"/>
        <v>16266.960000000001</v>
      </c>
      <c r="L198" s="12">
        <v>2065.41</v>
      </c>
      <c r="M198" s="12">
        <v>1501.44</v>
      </c>
      <c r="N198" s="12">
        <v>248.11000000000058</v>
      </c>
      <c r="O198" s="12">
        <f t="shared" si="7"/>
        <v>3814.9600000000005</v>
      </c>
      <c r="P198" s="12">
        <v>12452</v>
      </c>
    </row>
    <row r="199" spans="1:16" x14ac:dyDescent="0.2">
      <c r="A199" s="2" t="s">
        <v>348</v>
      </c>
      <c r="B199" s="1" t="s">
        <v>349</v>
      </c>
      <c r="C199" s="12">
        <v>11035.07</v>
      </c>
      <c r="D199" s="12">
        <v>400</v>
      </c>
      <c r="E199" s="12">
        <v>737</v>
      </c>
      <c r="F199" s="12">
        <v>455</v>
      </c>
      <c r="G199" s="12">
        <v>205.36</v>
      </c>
      <c r="H199" s="12">
        <v>0</v>
      </c>
      <c r="I199" s="12">
        <v>0</v>
      </c>
      <c r="J199" s="12">
        <v>0</v>
      </c>
      <c r="K199" s="12">
        <f t="shared" si="6"/>
        <v>12832.43</v>
      </c>
      <c r="L199" s="12">
        <v>1422.03</v>
      </c>
      <c r="M199" s="12">
        <v>1228.0999999999999</v>
      </c>
      <c r="N199" s="12">
        <v>5564.2999999999993</v>
      </c>
      <c r="O199" s="12">
        <f t="shared" si="7"/>
        <v>8214.43</v>
      </c>
      <c r="P199" s="12">
        <v>4618</v>
      </c>
    </row>
    <row r="200" spans="1:16" x14ac:dyDescent="0.2">
      <c r="A200" s="2" t="s">
        <v>350</v>
      </c>
      <c r="B200" s="1" t="s">
        <v>351</v>
      </c>
      <c r="C200" s="12">
        <v>13491.2</v>
      </c>
      <c r="D200" s="12">
        <v>0</v>
      </c>
      <c r="E200" s="12">
        <v>1016</v>
      </c>
      <c r="F200" s="12">
        <v>684</v>
      </c>
      <c r="G200" s="12">
        <v>205.36</v>
      </c>
      <c r="H200" s="12">
        <v>735</v>
      </c>
      <c r="I200" s="12">
        <v>870.4</v>
      </c>
      <c r="J200" s="12">
        <v>0</v>
      </c>
      <c r="K200" s="12">
        <f t="shared" si="6"/>
        <v>17001.960000000003</v>
      </c>
      <c r="L200" s="12">
        <v>2180.96</v>
      </c>
      <c r="M200" s="12">
        <v>1501.44</v>
      </c>
      <c r="N200" s="12">
        <v>4400.0600000000031</v>
      </c>
      <c r="O200" s="12">
        <f t="shared" si="7"/>
        <v>8082.4600000000028</v>
      </c>
      <c r="P200" s="12">
        <v>8919.5</v>
      </c>
    </row>
    <row r="201" spans="1:16" x14ac:dyDescent="0.2">
      <c r="A201" s="2" t="s">
        <v>352</v>
      </c>
      <c r="B201" s="1" t="s">
        <v>353</v>
      </c>
      <c r="C201" s="12">
        <v>13491.2</v>
      </c>
      <c r="D201" s="12">
        <v>0</v>
      </c>
      <c r="E201" s="12">
        <v>1016</v>
      </c>
      <c r="F201" s="12">
        <v>684</v>
      </c>
      <c r="G201" s="12">
        <v>205.36</v>
      </c>
      <c r="H201" s="12">
        <v>0</v>
      </c>
      <c r="I201" s="12">
        <v>870.4</v>
      </c>
      <c r="J201" s="12">
        <v>0</v>
      </c>
      <c r="K201" s="12">
        <f t="shared" si="6"/>
        <v>16266.960000000001</v>
      </c>
      <c r="L201" s="12">
        <v>2065.41</v>
      </c>
      <c r="M201" s="12">
        <v>1501.44</v>
      </c>
      <c r="N201" s="12">
        <v>242.11000000000058</v>
      </c>
      <c r="O201" s="12">
        <f t="shared" si="7"/>
        <v>3808.9600000000005</v>
      </c>
      <c r="P201" s="12">
        <v>12458</v>
      </c>
    </row>
    <row r="202" spans="1:16" x14ac:dyDescent="0.2">
      <c r="A202" s="2" t="s">
        <v>354</v>
      </c>
      <c r="B202" s="1" t="s">
        <v>355</v>
      </c>
      <c r="C202" s="12">
        <v>13464</v>
      </c>
      <c r="D202" s="12">
        <v>0</v>
      </c>
      <c r="E202" s="12">
        <v>1016</v>
      </c>
      <c r="F202" s="12">
        <v>684</v>
      </c>
      <c r="G202" s="12">
        <v>205.36</v>
      </c>
      <c r="H202" s="12">
        <v>0</v>
      </c>
      <c r="I202" s="12">
        <v>870.4</v>
      </c>
      <c r="J202" s="12">
        <v>0</v>
      </c>
      <c r="K202" s="12">
        <f t="shared" si="6"/>
        <v>16239.76</v>
      </c>
      <c r="L202" s="12">
        <v>2059.59</v>
      </c>
      <c r="M202" s="12">
        <v>1501.44</v>
      </c>
      <c r="N202" s="12">
        <v>6794.73</v>
      </c>
      <c r="O202" s="12">
        <f t="shared" si="7"/>
        <v>10355.76</v>
      </c>
      <c r="P202" s="12">
        <v>5884</v>
      </c>
    </row>
    <row r="203" spans="1:16" x14ac:dyDescent="0.2">
      <c r="A203" s="2" t="s">
        <v>356</v>
      </c>
      <c r="B203" s="1" t="s">
        <v>357</v>
      </c>
      <c r="C203" s="12">
        <v>10854.03</v>
      </c>
      <c r="D203" s="12">
        <v>0</v>
      </c>
      <c r="E203" s="12">
        <v>784</v>
      </c>
      <c r="F203" s="12">
        <v>499</v>
      </c>
      <c r="G203" s="12">
        <v>205.36</v>
      </c>
      <c r="H203" s="12">
        <v>0</v>
      </c>
      <c r="I203" s="12">
        <v>1400.52</v>
      </c>
      <c r="J203" s="12">
        <v>0</v>
      </c>
      <c r="K203" s="12">
        <f t="shared" si="6"/>
        <v>13742.910000000002</v>
      </c>
      <c r="L203" s="12">
        <v>1526.27</v>
      </c>
      <c r="M203" s="12">
        <v>1207.94</v>
      </c>
      <c r="N203" s="12">
        <v>0.2000000000007276</v>
      </c>
      <c r="O203" s="12">
        <f t="shared" si="7"/>
        <v>2734.4100000000008</v>
      </c>
      <c r="P203" s="12">
        <v>11008.5</v>
      </c>
    </row>
    <row r="204" spans="1:16" x14ac:dyDescent="0.2">
      <c r="A204" s="2" t="s">
        <v>358</v>
      </c>
      <c r="B204" s="1" t="s">
        <v>359</v>
      </c>
      <c r="C204" s="12">
        <v>13491.2</v>
      </c>
      <c r="D204" s="12">
        <v>0</v>
      </c>
      <c r="E204" s="12">
        <v>1016</v>
      </c>
      <c r="F204" s="12">
        <v>684</v>
      </c>
      <c r="G204" s="12">
        <v>0</v>
      </c>
      <c r="H204" s="12">
        <v>0</v>
      </c>
      <c r="I204" s="12">
        <v>870.4</v>
      </c>
      <c r="J204" s="12">
        <v>0</v>
      </c>
      <c r="K204" s="12">
        <f t="shared" si="6"/>
        <v>16061.6</v>
      </c>
      <c r="L204" s="12">
        <v>2021.53</v>
      </c>
      <c r="M204" s="12">
        <v>1445.32</v>
      </c>
      <c r="N204" s="12">
        <v>4235.25</v>
      </c>
      <c r="O204" s="12">
        <f t="shared" si="7"/>
        <v>7702.1</v>
      </c>
      <c r="P204" s="12">
        <v>8359.5</v>
      </c>
    </row>
    <row r="205" spans="1:16" x14ac:dyDescent="0.2">
      <c r="A205" s="2" t="s">
        <v>360</v>
      </c>
      <c r="B205" s="1" t="s">
        <v>361</v>
      </c>
      <c r="C205" s="12">
        <v>13484.55</v>
      </c>
      <c r="D205" s="12">
        <v>0</v>
      </c>
      <c r="E205" s="12">
        <v>1016</v>
      </c>
      <c r="F205" s="12">
        <v>684</v>
      </c>
      <c r="G205" s="12">
        <v>0</v>
      </c>
      <c r="H205" s="12">
        <v>108.8</v>
      </c>
      <c r="I205" s="12">
        <v>870.4</v>
      </c>
      <c r="J205" s="12">
        <v>0</v>
      </c>
      <c r="K205" s="12">
        <f t="shared" si="6"/>
        <v>16163.749999999998</v>
      </c>
      <c r="L205" s="12">
        <v>2043.35</v>
      </c>
      <c r="M205" s="12">
        <v>1501.44</v>
      </c>
      <c r="N205" s="12">
        <v>4438.9599999999991</v>
      </c>
      <c r="O205" s="12">
        <f t="shared" si="7"/>
        <v>7983.7499999999991</v>
      </c>
      <c r="P205" s="12">
        <v>8180</v>
      </c>
    </row>
    <row r="206" spans="1:16" x14ac:dyDescent="0.2">
      <c r="A206" s="2" t="s">
        <v>362</v>
      </c>
      <c r="B206" s="1" t="s">
        <v>363</v>
      </c>
      <c r="C206" s="12">
        <v>13464</v>
      </c>
      <c r="D206" s="12">
        <v>0</v>
      </c>
      <c r="E206" s="12">
        <v>1016</v>
      </c>
      <c r="F206" s="12">
        <v>684</v>
      </c>
      <c r="G206" s="12">
        <v>0</v>
      </c>
      <c r="H206" s="12">
        <v>145.07</v>
      </c>
      <c r="I206" s="12">
        <v>870.4</v>
      </c>
      <c r="J206" s="12">
        <v>0</v>
      </c>
      <c r="K206" s="12">
        <f t="shared" si="6"/>
        <v>16179.47</v>
      </c>
      <c r="L206" s="12">
        <v>2046.71</v>
      </c>
      <c r="M206" s="12">
        <v>1501.44</v>
      </c>
      <c r="N206" s="12">
        <v>8740.82</v>
      </c>
      <c r="O206" s="12">
        <f t="shared" si="7"/>
        <v>12288.97</v>
      </c>
      <c r="P206" s="12">
        <v>3890.5</v>
      </c>
    </row>
    <row r="207" spans="1:16" x14ac:dyDescent="0.2">
      <c r="A207" s="2" t="s">
        <v>364</v>
      </c>
      <c r="B207" s="1" t="s">
        <v>365</v>
      </c>
      <c r="C207" s="12">
        <v>13491.2</v>
      </c>
      <c r="D207" s="12">
        <v>0</v>
      </c>
      <c r="E207" s="12">
        <v>1016</v>
      </c>
      <c r="F207" s="12">
        <v>684</v>
      </c>
      <c r="G207" s="12">
        <v>0</v>
      </c>
      <c r="H207" s="12">
        <v>0</v>
      </c>
      <c r="I207" s="12">
        <v>0</v>
      </c>
      <c r="J207" s="12">
        <v>0</v>
      </c>
      <c r="K207" s="12">
        <f t="shared" si="6"/>
        <v>15191.2</v>
      </c>
      <c r="L207" s="12">
        <v>1925.85</v>
      </c>
      <c r="M207" s="12">
        <v>1501.44</v>
      </c>
      <c r="N207" s="12">
        <v>5843.91</v>
      </c>
      <c r="O207" s="12">
        <f t="shared" si="7"/>
        <v>9271.2000000000007</v>
      </c>
      <c r="P207" s="12">
        <v>5920</v>
      </c>
    </row>
    <row r="208" spans="1:16" x14ac:dyDescent="0.2">
      <c r="A208" s="2" t="s">
        <v>366</v>
      </c>
      <c r="B208" s="1" t="s">
        <v>367</v>
      </c>
      <c r="C208" s="12">
        <v>14132.67</v>
      </c>
      <c r="D208" s="12">
        <v>0</v>
      </c>
      <c r="E208" s="12">
        <v>788</v>
      </c>
      <c r="F208" s="12">
        <v>468</v>
      </c>
      <c r="G208" s="12">
        <v>0</v>
      </c>
      <c r="H208" s="12">
        <v>0</v>
      </c>
      <c r="I208" s="12">
        <v>0</v>
      </c>
      <c r="J208" s="12">
        <v>0</v>
      </c>
      <c r="K208" s="12">
        <f t="shared" si="6"/>
        <v>15388.67</v>
      </c>
      <c r="L208" s="12">
        <v>1968.04</v>
      </c>
      <c r="M208" s="12">
        <v>1573.8</v>
      </c>
      <c r="N208" s="12">
        <v>3461.83</v>
      </c>
      <c r="O208" s="12">
        <f t="shared" si="7"/>
        <v>7003.67</v>
      </c>
      <c r="P208" s="12">
        <v>8385</v>
      </c>
    </row>
    <row r="209" spans="1:16" x14ac:dyDescent="0.2">
      <c r="A209" s="2" t="s">
        <v>368</v>
      </c>
      <c r="B209" s="1" t="s">
        <v>369</v>
      </c>
      <c r="C209" s="12">
        <v>13491.2</v>
      </c>
      <c r="D209" s="12">
        <v>0</v>
      </c>
      <c r="E209" s="12">
        <v>1016</v>
      </c>
      <c r="F209" s="12">
        <v>684</v>
      </c>
      <c r="G209" s="12">
        <v>0</v>
      </c>
      <c r="H209" s="12">
        <v>1034.81</v>
      </c>
      <c r="I209" s="12">
        <v>870.4</v>
      </c>
      <c r="J209" s="12">
        <v>0</v>
      </c>
      <c r="K209" s="12">
        <f t="shared" si="6"/>
        <v>17096.41</v>
      </c>
      <c r="L209" s="12">
        <v>2201.13</v>
      </c>
      <c r="M209" s="12">
        <v>1501.44</v>
      </c>
      <c r="N209" s="12">
        <v>2654.34</v>
      </c>
      <c r="O209" s="12">
        <f t="shared" si="7"/>
        <v>6356.91</v>
      </c>
      <c r="P209" s="12">
        <v>10739.5</v>
      </c>
    </row>
    <row r="210" spans="1:16" x14ac:dyDescent="0.2">
      <c r="A210" s="2" t="s">
        <v>370</v>
      </c>
      <c r="B210" s="1" t="s">
        <v>371</v>
      </c>
      <c r="C210" s="12">
        <v>13491.2</v>
      </c>
      <c r="D210" s="12">
        <v>0</v>
      </c>
      <c r="E210" s="12">
        <v>1016</v>
      </c>
      <c r="F210" s="12">
        <v>684</v>
      </c>
      <c r="G210" s="12">
        <v>0</v>
      </c>
      <c r="H210" s="12">
        <v>0</v>
      </c>
      <c r="I210" s="12">
        <v>870.4</v>
      </c>
      <c r="J210" s="12">
        <v>0</v>
      </c>
      <c r="K210" s="12">
        <f t="shared" si="6"/>
        <v>16061.6</v>
      </c>
      <c r="L210" s="12">
        <v>2021.53</v>
      </c>
      <c r="M210" s="12">
        <v>1501.44</v>
      </c>
      <c r="N210" s="12">
        <v>230.63000000000102</v>
      </c>
      <c r="O210" s="12">
        <f t="shared" si="7"/>
        <v>3753.6000000000013</v>
      </c>
      <c r="P210" s="12">
        <v>12308</v>
      </c>
    </row>
    <row r="211" spans="1:16" x14ac:dyDescent="0.2">
      <c r="A211" s="2" t="s">
        <v>372</v>
      </c>
      <c r="B211" s="1" t="s">
        <v>373</v>
      </c>
      <c r="C211" s="12">
        <v>13483.34</v>
      </c>
      <c r="D211" s="12">
        <v>0</v>
      </c>
      <c r="E211" s="12">
        <v>1016</v>
      </c>
      <c r="F211" s="12">
        <v>684</v>
      </c>
      <c r="G211" s="12">
        <v>0</v>
      </c>
      <c r="H211" s="12">
        <v>258.7</v>
      </c>
      <c r="I211" s="12">
        <v>870.4</v>
      </c>
      <c r="J211" s="12">
        <v>0</v>
      </c>
      <c r="K211" s="12">
        <f t="shared" si="6"/>
        <v>16312.44</v>
      </c>
      <c r="L211" s="12">
        <v>2075.11</v>
      </c>
      <c r="M211" s="12">
        <v>1501.44</v>
      </c>
      <c r="N211" s="12">
        <v>6085.8899999999994</v>
      </c>
      <c r="O211" s="12">
        <f t="shared" si="7"/>
        <v>9662.4399999999987</v>
      </c>
      <c r="P211" s="12">
        <v>6650</v>
      </c>
    </row>
    <row r="212" spans="1:16" x14ac:dyDescent="0.2">
      <c r="A212" s="2" t="s">
        <v>374</v>
      </c>
      <c r="B212" s="1" t="s">
        <v>375</v>
      </c>
      <c r="C212" s="12">
        <v>13491.2</v>
      </c>
      <c r="D212" s="12">
        <v>0</v>
      </c>
      <c r="E212" s="12">
        <v>1016</v>
      </c>
      <c r="F212" s="12">
        <v>684</v>
      </c>
      <c r="G212" s="12">
        <v>0</v>
      </c>
      <c r="H212" s="12">
        <v>0</v>
      </c>
      <c r="I212" s="12">
        <v>0</v>
      </c>
      <c r="J212" s="12">
        <v>0</v>
      </c>
      <c r="K212" s="12">
        <f t="shared" si="6"/>
        <v>15191.2</v>
      </c>
      <c r="L212" s="12">
        <v>1925.85</v>
      </c>
      <c r="M212" s="12">
        <v>1501.44</v>
      </c>
      <c r="N212" s="12">
        <v>247.90999999999985</v>
      </c>
      <c r="O212" s="12">
        <f t="shared" si="7"/>
        <v>3675.2</v>
      </c>
      <c r="P212" s="12">
        <v>11516</v>
      </c>
    </row>
    <row r="213" spans="1:16" x14ac:dyDescent="0.2">
      <c r="A213" s="2" t="s">
        <v>376</v>
      </c>
      <c r="B213" s="1" t="s">
        <v>377</v>
      </c>
      <c r="C213" s="12">
        <v>13478.51</v>
      </c>
      <c r="D213" s="12">
        <v>0</v>
      </c>
      <c r="E213" s="12">
        <v>1016</v>
      </c>
      <c r="F213" s="12">
        <v>684</v>
      </c>
      <c r="G213" s="12">
        <v>0</v>
      </c>
      <c r="H213" s="12">
        <v>129.35</v>
      </c>
      <c r="I213" s="12">
        <v>870.4</v>
      </c>
      <c r="J213" s="12">
        <v>0</v>
      </c>
      <c r="K213" s="12">
        <f t="shared" si="6"/>
        <v>16178.26</v>
      </c>
      <c r="L213" s="12">
        <v>2046.45</v>
      </c>
      <c r="M213" s="12">
        <v>1501.44</v>
      </c>
      <c r="N213" s="12">
        <v>2718.369999999999</v>
      </c>
      <c r="O213" s="12">
        <f t="shared" si="7"/>
        <v>6266.2599999999993</v>
      </c>
      <c r="P213" s="12">
        <v>9912</v>
      </c>
    </row>
    <row r="214" spans="1:16" x14ac:dyDescent="0.2">
      <c r="A214" s="2" t="s">
        <v>378</v>
      </c>
      <c r="B214" s="1" t="s">
        <v>379</v>
      </c>
      <c r="C214" s="12">
        <v>14455.2</v>
      </c>
      <c r="D214" s="12">
        <v>200</v>
      </c>
      <c r="E214" s="12">
        <v>1046</v>
      </c>
      <c r="F214" s="12">
        <v>666</v>
      </c>
      <c r="G214" s="12">
        <v>0</v>
      </c>
      <c r="H214" s="12">
        <v>0</v>
      </c>
      <c r="I214" s="12">
        <v>0</v>
      </c>
      <c r="J214" s="12">
        <v>0</v>
      </c>
      <c r="K214" s="12">
        <f t="shared" si="6"/>
        <v>16367.2</v>
      </c>
      <c r="L214" s="12">
        <v>2177.0500000000002</v>
      </c>
      <c r="M214" s="12">
        <v>1610.56</v>
      </c>
      <c r="N214" s="12">
        <v>1010.0900000000001</v>
      </c>
      <c r="O214" s="12">
        <f t="shared" si="7"/>
        <v>4797.7000000000007</v>
      </c>
      <c r="P214" s="12">
        <v>11569.5</v>
      </c>
    </row>
    <row r="215" spans="1:16" x14ac:dyDescent="0.2">
      <c r="A215" s="2" t="s">
        <v>380</v>
      </c>
      <c r="B215" s="1" t="s">
        <v>381</v>
      </c>
      <c r="C215" s="12">
        <f>9128.92+4352</f>
        <v>13480.92</v>
      </c>
      <c r="D215" s="12">
        <v>0</v>
      </c>
      <c r="E215" s="12">
        <v>1016</v>
      </c>
      <c r="F215" s="12">
        <v>456</v>
      </c>
      <c r="G215" s="12">
        <v>0</v>
      </c>
      <c r="H215" s="12">
        <v>0</v>
      </c>
      <c r="I215" s="12">
        <v>0</v>
      </c>
      <c r="J215" s="12">
        <v>0</v>
      </c>
      <c r="K215" s="12">
        <f t="shared" si="6"/>
        <v>14952.92</v>
      </c>
      <c r="L215" s="12">
        <v>1023.65</v>
      </c>
      <c r="M215" s="12">
        <v>1501.44</v>
      </c>
      <c r="N215" s="12">
        <v>230.82999999999993</v>
      </c>
      <c r="O215" s="12">
        <f t="shared" si="7"/>
        <v>2755.92</v>
      </c>
      <c r="P215" s="12">
        <v>12197</v>
      </c>
    </row>
    <row r="216" spans="1:16" x14ac:dyDescent="0.2">
      <c r="A216" s="2" t="s">
        <v>382</v>
      </c>
      <c r="B216" s="1" t="s">
        <v>383</v>
      </c>
      <c r="C216" s="12">
        <v>13491.2</v>
      </c>
      <c r="D216" s="12">
        <v>0</v>
      </c>
      <c r="E216" s="12">
        <v>1016</v>
      </c>
      <c r="F216" s="12">
        <v>684</v>
      </c>
      <c r="G216" s="12">
        <v>0</v>
      </c>
      <c r="H216" s="12">
        <v>0</v>
      </c>
      <c r="I216" s="12">
        <v>870.4</v>
      </c>
      <c r="J216" s="12">
        <v>0</v>
      </c>
      <c r="K216" s="12">
        <f t="shared" si="6"/>
        <v>16061.6</v>
      </c>
      <c r="L216" s="12">
        <v>2021.54</v>
      </c>
      <c r="M216" s="12">
        <v>1501.44</v>
      </c>
      <c r="N216" s="12">
        <v>230.1200000000008</v>
      </c>
      <c r="O216" s="12">
        <f t="shared" si="7"/>
        <v>3753.1000000000008</v>
      </c>
      <c r="P216" s="12">
        <v>12308.5</v>
      </c>
    </row>
    <row r="217" spans="1:16" x14ac:dyDescent="0.2">
      <c r="A217" s="2" t="s">
        <v>384</v>
      </c>
      <c r="B217" s="1" t="s">
        <v>385</v>
      </c>
      <c r="C217" s="12">
        <v>13491.2</v>
      </c>
      <c r="D217" s="12">
        <v>0</v>
      </c>
      <c r="E217" s="12">
        <v>1016</v>
      </c>
      <c r="F217" s="12">
        <v>684</v>
      </c>
      <c r="G217" s="12">
        <v>0</v>
      </c>
      <c r="H217" s="12">
        <v>0</v>
      </c>
      <c r="I217" s="12">
        <v>0</v>
      </c>
      <c r="J217" s="12">
        <v>0</v>
      </c>
      <c r="K217" s="12">
        <f t="shared" si="6"/>
        <v>15191.2</v>
      </c>
      <c r="L217" s="12">
        <v>1925.85</v>
      </c>
      <c r="M217" s="12">
        <v>1501.44</v>
      </c>
      <c r="N217" s="12">
        <v>2964.41</v>
      </c>
      <c r="O217" s="12">
        <f t="shared" si="7"/>
        <v>6391.7</v>
      </c>
      <c r="P217" s="12">
        <v>8799.5</v>
      </c>
    </row>
    <row r="218" spans="1:16" x14ac:dyDescent="0.2">
      <c r="A218" s="2" t="s">
        <v>386</v>
      </c>
      <c r="B218" s="1" t="s">
        <v>387</v>
      </c>
      <c r="C218" s="12">
        <v>15224.1</v>
      </c>
      <c r="D218" s="12">
        <v>0</v>
      </c>
      <c r="E218" s="12">
        <v>1093</v>
      </c>
      <c r="F218" s="12">
        <v>679</v>
      </c>
      <c r="G218" s="12">
        <v>0</v>
      </c>
      <c r="H218" s="12">
        <v>0</v>
      </c>
      <c r="I218" s="12">
        <v>982.2</v>
      </c>
      <c r="J218" s="12">
        <v>0</v>
      </c>
      <c r="K218" s="12">
        <f t="shared" si="6"/>
        <v>17978.3</v>
      </c>
      <c r="L218" s="12">
        <v>2430.9499999999998</v>
      </c>
      <c r="M218" s="12">
        <v>1694.3</v>
      </c>
      <c r="N218" s="12">
        <v>2715.0499999999993</v>
      </c>
      <c r="O218" s="12">
        <f t="shared" si="7"/>
        <v>6840.2999999999993</v>
      </c>
      <c r="P218" s="12">
        <v>11138</v>
      </c>
    </row>
    <row r="219" spans="1:16" x14ac:dyDescent="0.2">
      <c r="A219" s="2" t="s">
        <v>388</v>
      </c>
      <c r="B219" s="1" t="s">
        <v>389</v>
      </c>
      <c r="C219" s="12">
        <v>13491.2</v>
      </c>
      <c r="D219" s="12">
        <v>0</v>
      </c>
      <c r="E219" s="12">
        <v>1016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f t="shared" si="6"/>
        <v>14507.2</v>
      </c>
      <c r="L219" s="12">
        <v>-358.74</v>
      </c>
      <c r="M219" s="12">
        <v>1501.44</v>
      </c>
      <c r="N219" s="12">
        <v>0</v>
      </c>
      <c r="O219" s="12">
        <f t="shared" si="7"/>
        <v>1142.7</v>
      </c>
      <c r="P219" s="12">
        <v>13364.5</v>
      </c>
    </row>
    <row r="220" spans="1:16" x14ac:dyDescent="0.2">
      <c r="A220" s="2" t="s">
        <v>390</v>
      </c>
      <c r="B220" s="1" t="s">
        <v>391</v>
      </c>
      <c r="C220" s="12">
        <v>13491.2</v>
      </c>
      <c r="D220" s="12">
        <v>0</v>
      </c>
      <c r="E220" s="12">
        <v>1016</v>
      </c>
      <c r="F220" s="12">
        <v>684</v>
      </c>
      <c r="G220" s="12">
        <v>0</v>
      </c>
      <c r="H220" s="12">
        <v>0</v>
      </c>
      <c r="I220" s="12">
        <v>0</v>
      </c>
      <c r="J220" s="12">
        <v>0</v>
      </c>
      <c r="K220" s="12">
        <f t="shared" si="6"/>
        <v>15191.2</v>
      </c>
      <c r="L220" s="12">
        <v>1925.85</v>
      </c>
      <c r="M220" s="12">
        <v>1501.44</v>
      </c>
      <c r="N220" s="12">
        <v>0.40999999999985448</v>
      </c>
      <c r="O220" s="12">
        <f t="shared" si="7"/>
        <v>3427.7</v>
      </c>
      <c r="P220" s="12">
        <v>11763.5</v>
      </c>
    </row>
    <row r="221" spans="1:16" s="6" customFormat="1" x14ac:dyDescent="0.2">
      <c r="A221" s="14"/>
      <c r="C221" s="6" t="s">
        <v>545</v>
      </c>
      <c r="D221" s="6" t="s">
        <v>545</v>
      </c>
      <c r="E221" s="6" t="s">
        <v>545</v>
      </c>
      <c r="F221" s="6" t="s">
        <v>545</v>
      </c>
      <c r="G221" s="6" t="s">
        <v>545</v>
      </c>
      <c r="H221" s="6" t="s">
        <v>545</v>
      </c>
      <c r="I221" s="6" t="s">
        <v>545</v>
      </c>
      <c r="J221" s="6" t="s">
        <v>545</v>
      </c>
      <c r="K221" s="6" t="s">
        <v>545</v>
      </c>
      <c r="L221" s="6" t="s">
        <v>545</v>
      </c>
      <c r="M221" s="6" t="s">
        <v>545</v>
      </c>
      <c r="N221" s="6" t="s">
        <v>545</v>
      </c>
      <c r="O221" s="6" t="s">
        <v>545</v>
      </c>
      <c r="P221" s="6" t="s">
        <v>545</v>
      </c>
    </row>
  </sheetData>
  <mergeCells count="3">
    <mergeCell ref="B2:O2"/>
    <mergeCell ref="B1:O1"/>
    <mergeCell ref="B3:O3"/>
  </mergeCells>
  <conditionalFormatting sqref="B2">
    <cfRule type="cellIs" dxfId="2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9"/>
  <sheetViews>
    <sheetView workbookViewId="0">
      <pane ySplit="5" topLeftCell="A6" activePane="bottomLeft" state="frozen"/>
      <selection activeCell="L17" sqref="L17"/>
      <selection pane="bottomLeft"/>
    </sheetView>
  </sheetViews>
  <sheetFormatPr baseColWidth="10" defaultRowHeight="15" x14ac:dyDescent="0.25"/>
  <cols>
    <col min="1" max="1" width="7.28515625" style="2" customWidth="1"/>
    <col min="2" max="2" width="26.85546875" style="1" customWidth="1"/>
    <col min="3" max="9" width="11" style="1" bestFit="1" customWidth="1"/>
    <col min="10" max="10" width="13" style="1" bestFit="1" customWidth="1"/>
    <col min="11" max="11" width="13.5703125" style="1" bestFit="1" customWidth="1"/>
    <col min="12" max="12" width="11" style="1" bestFit="1" customWidth="1"/>
    <col min="13" max="14" width="12.28515625" style="1" bestFit="1" customWidth="1"/>
    <col min="15" max="15" width="12.7109375" style="1" bestFit="1" customWidth="1"/>
    <col min="16" max="16" width="11" style="1" bestFit="1" customWidth="1"/>
    <col min="17" max="16384" width="11.42578125" style="17"/>
  </cols>
  <sheetData>
    <row r="1" spans="1:17" ht="18" x14ac:dyDescent="0.25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ht="15.75" x14ac:dyDescent="0.25">
      <c r="B2" s="28" t="s">
        <v>570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1"/>
      <c r="Q2" s="21"/>
    </row>
    <row r="3" spans="1:17" x14ac:dyDescent="0.25">
      <c r="B3" s="26" t="s">
        <v>571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7" ht="24" thickBot="1" x14ac:dyDescent="0.3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393</v>
      </c>
      <c r="J5" s="9" t="s">
        <v>7</v>
      </c>
      <c r="K5" s="9" t="s">
        <v>8</v>
      </c>
      <c r="L5" s="8" t="s">
        <v>546</v>
      </c>
      <c r="M5" s="8" t="s">
        <v>547</v>
      </c>
      <c r="N5" s="9" t="s">
        <v>9</v>
      </c>
      <c r="O5" s="9" t="s">
        <v>10</v>
      </c>
      <c r="P5" s="10" t="s">
        <v>11</v>
      </c>
    </row>
    <row r="6" spans="1:17" ht="15.75" thickTop="1" x14ac:dyDescent="0.25">
      <c r="A6" s="11" t="s">
        <v>532</v>
      </c>
    </row>
    <row r="7" spans="1:17" x14ac:dyDescent="0.25">
      <c r="A7" s="2" t="s">
        <v>12</v>
      </c>
      <c r="B7" s="1" t="s">
        <v>13</v>
      </c>
      <c r="C7" s="12">
        <v>10715.4</v>
      </c>
      <c r="D7" s="12">
        <v>400</v>
      </c>
      <c r="E7" s="12">
        <v>719</v>
      </c>
      <c r="F7" s="12">
        <v>497</v>
      </c>
      <c r="G7" s="12">
        <v>616.1</v>
      </c>
      <c r="H7" s="12">
        <v>0</v>
      </c>
      <c r="I7" s="12">
        <v>0</v>
      </c>
      <c r="J7" s="12">
        <v>0</v>
      </c>
      <c r="K7" s="12">
        <f>SUM(C7:J7)</f>
        <v>12947.5</v>
      </c>
      <c r="L7" s="12">
        <v>1489.14</v>
      </c>
      <c r="M7" s="12">
        <v>1232.28</v>
      </c>
      <c r="N7" s="12">
        <v>1999.58</v>
      </c>
      <c r="O7" s="12">
        <f>SUM(L7:N7)</f>
        <v>4721</v>
      </c>
      <c r="P7" s="12">
        <v>8226.5</v>
      </c>
    </row>
    <row r="8" spans="1:17" x14ac:dyDescent="0.25">
      <c r="A8" s="2" t="s">
        <v>14</v>
      </c>
      <c r="B8" s="1" t="s">
        <v>15</v>
      </c>
      <c r="C8" s="12">
        <v>11499</v>
      </c>
      <c r="D8" s="12">
        <v>200</v>
      </c>
      <c r="E8" s="12">
        <v>820</v>
      </c>
      <c r="F8" s="12">
        <v>510</v>
      </c>
      <c r="G8" s="12">
        <v>246.44</v>
      </c>
      <c r="H8" s="12">
        <v>0</v>
      </c>
      <c r="I8" s="12">
        <v>0</v>
      </c>
      <c r="J8" s="12">
        <v>0</v>
      </c>
      <c r="K8" s="12">
        <f t="shared" ref="K8:K63" si="0">SUM(C8:J8)</f>
        <v>13275.44</v>
      </c>
      <c r="L8" s="12">
        <v>1559.2</v>
      </c>
      <c r="M8" s="12">
        <v>1322.38</v>
      </c>
      <c r="N8" s="12">
        <v>-0.13999999999941792</v>
      </c>
      <c r="O8" s="12">
        <f t="shared" ref="O8:O63" si="1">SUM(L8:N8)</f>
        <v>2881.4400000000005</v>
      </c>
      <c r="P8" s="12">
        <v>10394</v>
      </c>
    </row>
    <row r="9" spans="1:17" x14ac:dyDescent="0.25">
      <c r="A9" s="2" t="s">
        <v>16</v>
      </c>
      <c r="B9" s="1" t="s">
        <v>17</v>
      </c>
      <c r="C9" s="12">
        <v>11086.15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0</v>
      </c>
      <c r="K9" s="12">
        <f t="shared" si="0"/>
        <v>12428.15</v>
      </c>
      <c r="L9" s="12">
        <v>1378.22</v>
      </c>
      <c r="M9" s="12">
        <v>1277.98</v>
      </c>
      <c r="N9" s="12">
        <v>650.45000000000073</v>
      </c>
      <c r="O9" s="12">
        <f t="shared" si="1"/>
        <v>3306.6500000000005</v>
      </c>
      <c r="P9" s="12">
        <v>9121.5</v>
      </c>
    </row>
    <row r="10" spans="1:17" x14ac:dyDescent="0.25">
      <c r="A10" s="2" t="s">
        <v>18</v>
      </c>
      <c r="B10" s="1" t="s">
        <v>19</v>
      </c>
      <c r="C10" s="12">
        <v>47106</v>
      </c>
      <c r="D10" s="12">
        <v>0</v>
      </c>
      <c r="E10" s="12">
        <v>1808</v>
      </c>
      <c r="F10" s="12">
        <v>1299</v>
      </c>
      <c r="G10" s="12">
        <v>0</v>
      </c>
      <c r="H10" s="12">
        <v>0</v>
      </c>
      <c r="I10" s="12">
        <v>0</v>
      </c>
      <c r="J10" s="12">
        <v>0</v>
      </c>
      <c r="K10" s="12">
        <f t="shared" si="0"/>
        <v>50213</v>
      </c>
      <c r="L10" s="12">
        <v>10829.78</v>
      </c>
      <c r="M10" s="12">
        <v>5417.2</v>
      </c>
      <c r="N10" s="12">
        <v>5335.5200000000041</v>
      </c>
      <c r="O10" s="12">
        <f t="shared" si="1"/>
        <v>21582.500000000004</v>
      </c>
      <c r="P10" s="12">
        <v>28630.5</v>
      </c>
    </row>
    <row r="11" spans="1:17" x14ac:dyDescent="0.25">
      <c r="A11" s="2" t="s">
        <v>20</v>
      </c>
      <c r="B11" s="1" t="s">
        <v>21</v>
      </c>
      <c r="C11" s="12">
        <v>11112.9</v>
      </c>
      <c r="D11" s="12">
        <v>400</v>
      </c>
      <c r="E11" s="12">
        <v>825</v>
      </c>
      <c r="F11" s="12">
        <v>517</v>
      </c>
      <c r="G11" s="12">
        <v>0</v>
      </c>
      <c r="H11" s="12">
        <v>0</v>
      </c>
      <c r="I11" s="12">
        <v>0</v>
      </c>
      <c r="J11" s="12">
        <v>0</v>
      </c>
      <c r="K11" s="12">
        <f t="shared" si="0"/>
        <v>12854.9</v>
      </c>
      <c r="L11" s="12">
        <v>1469.38</v>
      </c>
      <c r="M11" s="12">
        <v>1278</v>
      </c>
      <c r="N11" s="12">
        <v>3808.5200000000004</v>
      </c>
      <c r="O11" s="12">
        <f t="shared" si="1"/>
        <v>6555.9000000000005</v>
      </c>
      <c r="P11" s="12">
        <v>6299</v>
      </c>
    </row>
    <row r="12" spans="1:17" x14ac:dyDescent="0.25">
      <c r="A12" s="2" t="s">
        <v>22</v>
      </c>
      <c r="B12" s="1" t="s">
        <v>23</v>
      </c>
      <c r="C12" s="12">
        <v>11499</v>
      </c>
      <c r="D12" s="12">
        <v>200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0</v>
      </c>
      <c r="K12" s="12">
        <f t="shared" si="0"/>
        <v>13029</v>
      </c>
      <c r="L12" s="12">
        <v>1506.56</v>
      </c>
      <c r="M12" s="12">
        <v>1322.38</v>
      </c>
      <c r="N12" s="12">
        <v>1589.5599999999995</v>
      </c>
      <c r="O12" s="12">
        <f t="shared" si="1"/>
        <v>4418.5</v>
      </c>
      <c r="P12" s="12">
        <v>8610.5</v>
      </c>
    </row>
    <row r="13" spans="1:17" x14ac:dyDescent="0.25">
      <c r="A13" s="2" t="s">
        <v>24</v>
      </c>
      <c r="B13" s="1" t="s">
        <v>25</v>
      </c>
      <c r="C13" s="12">
        <v>11499</v>
      </c>
      <c r="D13" s="12">
        <v>200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0</v>
      </c>
      <c r="K13" s="12">
        <f t="shared" si="0"/>
        <v>13029</v>
      </c>
      <c r="L13" s="12">
        <v>1506.56</v>
      </c>
      <c r="M13" s="12">
        <v>1322.38</v>
      </c>
      <c r="N13" s="12">
        <v>5.9999999999490683E-2</v>
      </c>
      <c r="O13" s="12">
        <f t="shared" si="1"/>
        <v>2828.9999999999995</v>
      </c>
      <c r="P13" s="12">
        <v>10200</v>
      </c>
    </row>
    <row r="14" spans="1:17" x14ac:dyDescent="0.25">
      <c r="A14" s="2" t="s">
        <v>396</v>
      </c>
      <c r="B14" s="1" t="s">
        <v>397</v>
      </c>
      <c r="C14" s="12">
        <v>20272.2</v>
      </c>
      <c r="D14" s="12">
        <v>0</v>
      </c>
      <c r="E14" s="12">
        <v>1206</v>
      </c>
      <c r="F14" s="12">
        <v>755</v>
      </c>
      <c r="G14" s="12">
        <v>0</v>
      </c>
      <c r="H14" s="12">
        <v>0</v>
      </c>
      <c r="I14" s="12">
        <v>0</v>
      </c>
      <c r="J14" s="12">
        <v>0</v>
      </c>
      <c r="K14" s="12">
        <f t="shared" si="0"/>
        <v>22233.200000000001</v>
      </c>
      <c r="L14" s="12">
        <v>3472.58</v>
      </c>
      <c r="M14" s="12">
        <v>2331.3000000000002</v>
      </c>
      <c r="N14" s="12">
        <v>5597.82</v>
      </c>
      <c r="O14" s="12">
        <f t="shared" si="1"/>
        <v>11401.7</v>
      </c>
      <c r="P14" s="12">
        <v>10831.5</v>
      </c>
    </row>
    <row r="15" spans="1:17" x14ac:dyDescent="0.25">
      <c r="A15" s="2" t="s">
        <v>398</v>
      </c>
      <c r="B15" s="1" t="s">
        <v>399</v>
      </c>
      <c r="C15" s="12">
        <v>29713.8</v>
      </c>
      <c r="D15" s="12">
        <v>0</v>
      </c>
      <c r="E15" s="12">
        <v>1074.3800000000001</v>
      </c>
      <c r="F15" s="12">
        <v>723.8</v>
      </c>
      <c r="G15" s="12">
        <v>0</v>
      </c>
      <c r="H15" s="12">
        <v>0</v>
      </c>
      <c r="I15" s="12">
        <v>0</v>
      </c>
      <c r="J15" s="12">
        <v>0</v>
      </c>
      <c r="K15" s="12">
        <f t="shared" si="0"/>
        <v>31511.98</v>
      </c>
      <c r="L15" s="12">
        <v>5618.88</v>
      </c>
      <c r="M15" s="12">
        <v>3417.08</v>
      </c>
      <c r="N15" s="12">
        <v>3602.0200000000004</v>
      </c>
      <c r="O15" s="12">
        <f t="shared" si="1"/>
        <v>12637.98</v>
      </c>
      <c r="P15" s="12">
        <v>18874</v>
      </c>
    </row>
    <row r="16" spans="1:17" x14ac:dyDescent="0.25">
      <c r="A16" s="14"/>
      <c r="B16" s="6"/>
      <c r="C16" s="6" t="s">
        <v>545</v>
      </c>
      <c r="D16" s="6" t="s">
        <v>545</v>
      </c>
      <c r="E16" s="6" t="s">
        <v>545</v>
      </c>
      <c r="F16" s="6" t="s">
        <v>545</v>
      </c>
      <c r="G16" s="6" t="s">
        <v>545</v>
      </c>
      <c r="H16" s="6" t="s">
        <v>545</v>
      </c>
      <c r="I16" s="6" t="s">
        <v>545</v>
      </c>
      <c r="J16" s="6" t="s">
        <v>545</v>
      </c>
      <c r="K16" s="6" t="s">
        <v>545</v>
      </c>
      <c r="L16" s="6" t="s">
        <v>545</v>
      </c>
      <c r="M16" s="6" t="s">
        <v>545</v>
      </c>
      <c r="N16" s="6" t="s">
        <v>545</v>
      </c>
      <c r="O16" s="6" t="s">
        <v>545</v>
      </c>
      <c r="P16" s="6" t="s">
        <v>545</v>
      </c>
    </row>
    <row r="17" spans="1:16" x14ac:dyDescent="0.25">
      <c r="A17" s="11" t="s">
        <v>533</v>
      </c>
      <c r="C17" s="12"/>
      <c r="K17" s="12"/>
      <c r="O17" s="12"/>
    </row>
    <row r="18" spans="1:16" x14ac:dyDescent="0.25">
      <c r="A18" s="2" t="s">
        <v>26</v>
      </c>
      <c r="B18" s="1" t="s">
        <v>27</v>
      </c>
      <c r="C18" s="12">
        <v>11695.5</v>
      </c>
      <c r="D18" s="12">
        <v>0</v>
      </c>
      <c r="E18" s="12">
        <v>846</v>
      </c>
      <c r="F18" s="12">
        <v>528</v>
      </c>
      <c r="G18" s="12">
        <v>739.32</v>
      </c>
      <c r="H18" s="12">
        <v>0</v>
      </c>
      <c r="I18" s="12">
        <v>0</v>
      </c>
      <c r="J18" s="12">
        <v>0</v>
      </c>
      <c r="K18" s="12">
        <f t="shared" si="0"/>
        <v>13808.82</v>
      </c>
      <c r="L18" s="12">
        <v>1673.13</v>
      </c>
      <c r="M18" s="12">
        <v>1350.48</v>
      </c>
      <c r="N18" s="12">
        <v>0.20999999999912689</v>
      </c>
      <c r="O18" s="12">
        <f t="shared" si="1"/>
        <v>3023.8199999999993</v>
      </c>
      <c r="P18" s="12">
        <v>10785</v>
      </c>
    </row>
    <row r="19" spans="1:16" x14ac:dyDescent="0.25">
      <c r="A19" s="2" t="s">
        <v>30</v>
      </c>
      <c r="B19" s="1" t="s">
        <v>31</v>
      </c>
      <c r="C19" s="12">
        <v>10205.1</v>
      </c>
      <c r="D19" s="12">
        <v>400</v>
      </c>
      <c r="E19" s="12">
        <v>707</v>
      </c>
      <c r="F19" s="12">
        <v>484</v>
      </c>
      <c r="G19" s="12">
        <v>616.1</v>
      </c>
      <c r="H19" s="12">
        <v>0</v>
      </c>
      <c r="I19" s="12">
        <v>0</v>
      </c>
      <c r="J19" s="12">
        <v>0</v>
      </c>
      <c r="K19" s="12">
        <f t="shared" si="0"/>
        <v>12412.2</v>
      </c>
      <c r="L19" s="12">
        <v>1374.8</v>
      </c>
      <c r="M19" s="12">
        <v>1173.58</v>
      </c>
      <c r="N19" s="12">
        <v>101.81999999999971</v>
      </c>
      <c r="O19" s="12">
        <f t="shared" si="1"/>
        <v>2650.2</v>
      </c>
      <c r="P19" s="12">
        <v>9762</v>
      </c>
    </row>
    <row r="20" spans="1:16" x14ac:dyDescent="0.25">
      <c r="A20" s="2" t="s">
        <v>32</v>
      </c>
      <c r="B20" s="1" t="s">
        <v>33</v>
      </c>
      <c r="C20" s="12">
        <v>11474.51</v>
      </c>
      <c r="D20" s="12">
        <v>0</v>
      </c>
      <c r="E20" s="12">
        <v>820</v>
      </c>
      <c r="F20" s="12">
        <v>510</v>
      </c>
      <c r="G20" s="12">
        <v>492.88</v>
      </c>
      <c r="H20" s="12">
        <v>0</v>
      </c>
      <c r="I20" s="12">
        <v>0</v>
      </c>
      <c r="J20" s="12">
        <v>0</v>
      </c>
      <c r="K20" s="12">
        <f t="shared" si="0"/>
        <v>13297.39</v>
      </c>
      <c r="L20" s="12">
        <v>1563.89</v>
      </c>
      <c r="M20" s="12">
        <v>1322.38</v>
      </c>
      <c r="N20" s="12">
        <v>4736.119999999999</v>
      </c>
      <c r="O20" s="12">
        <f t="shared" si="1"/>
        <v>7622.3899999999994</v>
      </c>
      <c r="P20" s="12">
        <v>5675</v>
      </c>
    </row>
    <row r="21" spans="1:16" x14ac:dyDescent="0.25">
      <c r="A21" s="2" t="s">
        <v>34</v>
      </c>
      <c r="B21" s="1" t="s">
        <v>35</v>
      </c>
      <c r="C21" s="12">
        <v>9028.5</v>
      </c>
      <c r="D21" s="12">
        <v>400</v>
      </c>
      <c r="E21" s="12">
        <v>601</v>
      </c>
      <c r="F21" s="12">
        <v>361</v>
      </c>
      <c r="G21" s="12">
        <v>370</v>
      </c>
      <c r="H21" s="12">
        <v>0</v>
      </c>
      <c r="I21" s="12">
        <v>0</v>
      </c>
      <c r="J21" s="12">
        <v>0</v>
      </c>
      <c r="K21" s="12">
        <f t="shared" si="0"/>
        <v>10760.5</v>
      </c>
      <c r="L21" s="12">
        <v>1059.56</v>
      </c>
      <c r="M21" s="12">
        <v>1038.28</v>
      </c>
      <c r="N21" s="12">
        <v>3844.66</v>
      </c>
      <c r="O21" s="12">
        <f t="shared" si="1"/>
        <v>5942.5</v>
      </c>
      <c r="P21" s="12">
        <v>4818</v>
      </c>
    </row>
    <row r="22" spans="1:16" x14ac:dyDescent="0.25">
      <c r="A22" s="14"/>
      <c r="B22" s="6"/>
      <c r="C22" s="6" t="s">
        <v>545</v>
      </c>
      <c r="D22" s="6" t="s">
        <v>545</v>
      </c>
      <c r="E22" s="6" t="s">
        <v>545</v>
      </c>
      <c r="F22" s="6" t="s">
        <v>545</v>
      </c>
      <c r="G22" s="6" t="s">
        <v>545</v>
      </c>
      <c r="H22" s="6" t="s">
        <v>545</v>
      </c>
      <c r="I22" s="6" t="s">
        <v>545</v>
      </c>
      <c r="J22" s="6" t="s">
        <v>545</v>
      </c>
      <c r="K22" s="6" t="s">
        <v>545</v>
      </c>
      <c r="L22" s="6" t="s">
        <v>545</v>
      </c>
      <c r="M22" s="6" t="s">
        <v>545</v>
      </c>
      <c r="N22" s="6" t="s">
        <v>545</v>
      </c>
      <c r="O22" s="6" t="s">
        <v>545</v>
      </c>
      <c r="P22" s="6" t="s">
        <v>545</v>
      </c>
    </row>
    <row r="23" spans="1:16" x14ac:dyDescent="0.25">
      <c r="A23" s="11" t="s">
        <v>534</v>
      </c>
      <c r="C23" s="12"/>
      <c r="K23" s="12"/>
      <c r="O23" s="12"/>
    </row>
    <row r="24" spans="1:16" x14ac:dyDescent="0.25">
      <c r="A24" s="2" t="s">
        <v>36</v>
      </c>
      <c r="B24" s="1" t="s">
        <v>37</v>
      </c>
      <c r="C24" s="12">
        <v>8606.4</v>
      </c>
      <c r="D24" s="12">
        <v>0</v>
      </c>
      <c r="E24" s="12">
        <v>603</v>
      </c>
      <c r="F24" s="12">
        <v>378</v>
      </c>
      <c r="G24" s="12">
        <v>739.32</v>
      </c>
      <c r="H24" s="12">
        <v>0</v>
      </c>
      <c r="I24" s="12">
        <v>0</v>
      </c>
      <c r="J24" s="12">
        <v>0</v>
      </c>
      <c r="K24" s="12">
        <f t="shared" si="0"/>
        <v>10326.719999999999</v>
      </c>
      <c r="L24" s="12">
        <v>981.82</v>
      </c>
      <c r="M24" s="12">
        <v>989.74</v>
      </c>
      <c r="N24" s="12">
        <v>-0.34000000000014552</v>
      </c>
      <c r="O24" s="12">
        <f t="shared" si="1"/>
        <v>1971.2199999999998</v>
      </c>
      <c r="P24" s="12">
        <v>8355.5</v>
      </c>
    </row>
    <row r="25" spans="1:16" x14ac:dyDescent="0.25">
      <c r="A25" s="2" t="s">
        <v>38</v>
      </c>
      <c r="B25" s="1" t="s">
        <v>39</v>
      </c>
      <c r="C25" s="12">
        <v>12266.4</v>
      </c>
      <c r="D25" s="12">
        <v>0</v>
      </c>
      <c r="E25" s="12">
        <v>774.5</v>
      </c>
      <c r="F25" s="12">
        <v>508</v>
      </c>
      <c r="G25" s="12">
        <v>616.1</v>
      </c>
      <c r="H25" s="12">
        <v>0</v>
      </c>
      <c r="I25" s="12">
        <v>0</v>
      </c>
      <c r="J25" s="12">
        <v>0</v>
      </c>
      <c r="K25" s="12">
        <f t="shared" si="0"/>
        <v>14165</v>
      </c>
      <c r="L25" s="12">
        <v>1749.2</v>
      </c>
      <c r="M25" s="12">
        <v>1410.64</v>
      </c>
      <c r="N25" s="12">
        <v>0.15999999999985448</v>
      </c>
      <c r="O25" s="12">
        <f t="shared" si="1"/>
        <v>3160</v>
      </c>
      <c r="P25" s="12">
        <v>11005</v>
      </c>
    </row>
    <row r="26" spans="1:16" x14ac:dyDescent="0.25">
      <c r="A26" s="2" t="s">
        <v>40</v>
      </c>
      <c r="B26" s="1" t="s">
        <v>41</v>
      </c>
      <c r="C26" s="12">
        <v>11075.699999999999</v>
      </c>
      <c r="D26" s="12">
        <v>0</v>
      </c>
      <c r="E26" s="12">
        <v>801</v>
      </c>
      <c r="F26" s="12">
        <v>485.1</v>
      </c>
      <c r="G26" s="12">
        <v>739.32</v>
      </c>
      <c r="H26" s="12">
        <v>0</v>
      </c>
      <c r="I26" s="12">
        <v>0</v>
      </c>
      <c r="J26" s="12">
        <v>369.19</v>
      </c>
      <c r="K26" s="12">
        <f t="shared" si="0"/>
        <v>13470.31</v>
      </c>
      <c r="L26" s="12">
        <v>1342.36</v>
      </c>
      <c r="M26" s="12">
        <v>1273.72</v>
      </c>
      <c r="N26" s="12">
        <v>5462.23</v>
      </c>
      <c r="O26" s="12">
        <f t="shared" si="1"/>
        <v>8078.3099999999995</v>
      </c>
      <c r="P26" s="12">
        <v>5392</v>
      </c>
    </row>
    <row r="27" spans="1:16" x14ac:dyDescent="0.25">
      <c r="A27" s="2" t="s">
        <v>42</v>
      </c>
      <c r="B27" s="1" t="s">
        <v>43</v>
      </c>
      <c r="C27" s="12">
        <v>12197.1</v>
      </c>
      <c r="D27" s="12">
        <v>400</v>
      </c>
      <c r="E27" s="12">
        <v>815</v>
      </c>
      <c r="F27" s="12">
        <v>496</v>
      </c>
      <c r="G27" s="12">
        <v>739.32</v>
      </c>
      <c r="H27" s="12">
        <v>711.5</v>
      </c>
      <c r="I27" s="12">
        <v>0</v>
      </c>
      <c r="J27" s="12">
        <v>406.57</v>
      </c>
      <c r="K27" s="12">
        <f t="shared" si="0"/>
        <v>15765.49</v>
      </c>
      <c r="L27" s="12">
        <v>1971.66</v>
      </c>
      <c r="M27" s="12">
        <v>1402.68</v>
      </c>
      <c r="N27" s="12">
        <v>4157.1499999999996</v>
      </c>
      <c r="O27" s="12">
        <f t="shared" si="1"/>
        <v>7531.49</v>
      </c>
      <c r="P27" s="12">
        <v>8234</v>
      </c>
    </row>
    <row r="28" spans="1:16" x14ac:dyDescent="0.25">
      <c r="A28" s="2" t="s">
        <v>44</v>
      </c>
      <c r="B28" s="1" t="s">
        <v>45</v>
      </c>
      <c r="C28" s="12">
        <v>11075.7</v>
      </c>
      <c r="D28" s="12">
        <v>400</v>
      </c>
      <c r="E28" s="12">
        <v>801</v>
      </c>
      <c r="F28" s="12">
        <v>539</v>
      </c>
      <c r="G28" s="12">
        <v>616.1</v>
      </c>
      <c r="H28" s="12">
        <v>0</v>
      </c>
      <c r="I28" s="12">
        <v>0</v>
      </c>
      <c r="J28" s="12">
        <v>738.38</v>
      </c>
      <c r="K28" s="12">
        <f t="shared" si="0"/>
        <v>14170.18</v>
      </c>
      <c r="L28" s="12">
        <v>1671.46</v>
      </c>
      <c r="M28" s="12">
        <v>1273.6600000000001</v>
      </c>
      <c r="N28" s="12">
        <v>1453.5600000000013</v>
      </c>
      <c r="O28" s="12">
        <f t="shared" si="1"/>
        <v>4398.6800000000012</v>
      </c>
      <c r="P28" s="12">
        <v>9771.5</v>
      </c>
    </row>
    <row r="29" spans="1:16" x14ac:dyDescent="0.25">
      <c r="A29" s="2" t="s">
        <v>46</v>
      </c>
      <c r="B29" s="1" t="s">
        <v>47</v>
      </c>
      <c r="C29" s="12">
        <v>12197.099999999999</v>
      </c>
      <c r="D29" s="12">
        <v>0</v>
      </c>
      <c r="E29" s="12">
        <v>814.07</v>
      </c>
      <c r="F29" s="12">
        <v>347.19</v>
      </c>
      <c r="G29" s="12">
        <v>616.1</v>
      </c>
      <c r="H29" s="12">
        <v>406.57</v>
      </c>
      <c r="I29" s="12">
        <v>0</v>
      </c>
      <c r="J29" s="12">
        <v>406.57</v>
      </c>
      <c r="K29" s="12">
        <f t="shared" si="0"/>
        <v>14787.599999999999</v>
      </c>
      <c r="L29" s="12">
        <v>1100.93</v>
      </c>
      <c r="M29" s="12">
        <v>1402.68</v>
      </c>
      <c r="N29" s="12">
        <v>5093.989999999998</v>
      </c>
      <c r="O29" s="12">
        <f t="shared" si="1"/>
        <v>7597.5999999999985</v>
      </c>
      <c r="P29" s="12">
        <v>7190</v>
      </c>
    </row>
    <row r="30" spans="1:16" x14ac:dyDescent="0.25">
      <c r="A30" s="2" t="s">
        <v>48</v>
      </c>
      <c r="B30" s="1" t="s">
        <v>49</v>
      </c>
      <c r="C30" s="12">
        <v>12197.1</v>
      </c>
      <c r="D30" s="12">
        <v>400</v>
      </c>
      <c r="E30" s="12">
        <v>815</v>
      </c>
      <c r="F30" s="12">
        <v>496</v>
      </c>
      <c r="G30" s="12">
        <v>513.4</v>
      </c>
      <c r="H30" s="12">
        <v>508.21</v>
      </c>
      <c r="I30" s="12">
        <v>0</v>
      </c>
      <c r="J30" s="12">
        <v>1219.71</v>
      </c>
      <c r="K30" s="12">
        <f t="shared" si="0"/>
        <v>16149.419999999998</v>
      </c>
      <c r="L30" s="12">
        <v>2039.42</v>
      </c>
      <c r="M30" s="12">
        <v>1402.68</v>
      </c>
      <c r="N30" s="12">
        <v>5093.8199999999979</v>
      </c>
      <c r="O30" s="12">
        <f t="shared" si="1"/>
        <v>8535.9199999999983</v>
      </c>
      <c r="P30" s="12">
        <v>7613.5</v>
      </c>
    </row>
    <row r="31" spans="1:16" x14ac:dyDescent="0.25">
      <c r="A31" s="2" t="s">
        <v>50</v>
      </c>
      <c r="B31" s="1" t="s">
        <v>51</v>
      </c>
      <c r="C31" s="12">
        <v>11075.7</v>
      </c>
      <c r="D31" s="12">
        <v>0</v>
      </c>
      <c r="E31" s="12">
        <v>801</v>
      </c>
      <c r="F31" s="12">
        <v>539</v>
      </c>
      <c r="G31" s="12">
        <v>370</v>
      </c>
      <c r="H31" s="12">
        <v>0</v>
      </c>
      <c r="I31" s="12">
        <v>0</v>
      </c>
      <c r="J31" s="12">
        <v>369.19</v>
      </c>
      <c r="K31" s="12">
        <f t="shared" si="0"/>
        <v>13154.890000000001</v>
      </c>
      <c r="L31" s="12">
        <v>1494.01</v>
      </c>
      <c r="M31" s="12">
        <v>1273.6600000000001</v>
      </c>
      <c r="N31" s="12">
        <v>9206.7200000000012</v>
      </c>
      <c r="O31" s="12">
        <f t="shared" si="1"/>
        <v>11974.390000000001</v>
      </c>
      <c r="P31" s="12">
        <v>1180.5</v>
      </c>
    </row>
    <row r="32" spans="1:16" x14ac:dyDescent="0.25">
      <c r="A32" s="2" t="s">
        <v>52</v>
      </c>
      <c r="B32" s="1" t="s">
        <v>53</v>
      </c>
      <c r="C32" s="12">
        <v>12646.650000000001</v>
      </c>
      <c r="D32" s="12">
        <v>0</v>
      </c>
      <c r="E32" s="12">
        <v>915</v>
      </c>
      <c r="F32" s="12">
        <v>431.2</v>
      </c>
      <c r="G32" s="12">
        <v>572.88</v>
      </c>
      <c r="H32" s="12">
        <v>0</v>
      </c>
      <c r="I32" s="12">
        <v>0</v>
      </c>
      <c r="J32" s="12">
        <v>421.93</v>
      </c>
      <c r="K32" s="12">
        <f t="shared" si="0"/>
        <v>14987.660000000002</v>
      </c>
      <c r="L32" s="12">
        <v>1104.3499999999999</v>
      </c>
      <c r="M32" s="12">
        <v>1455.66</v>
      </c>
      <c r="N32" s="12">
        <v>7365.1500000000015</v>
      </c>
      <c r="O32" s="12">
        <f t="shared" si="1"/>
        <v>9925.1600000000017</v>
      </c>
      <c r="P32" s="12">
        <v>5062.5</v>
      </c>
    </row>
    <row r="33" spans="1:16" x14ac:dyDescent="0.25">
      <c r="A33" s="2" t="s">
        <v>54</v>
      </c>
      <c r="B33" s="1" t="s">
        <v>55</v>
      </c>
      <c r="C33" s="12">
        <v>12657.9</v>
      </c>
      <c r="D33" s="12">
        <v>200</v>
      </c>
      <c r="E33" s="12">
        <v>915</v>
      </c>
      <c r="F33" s="12">
        <v>616</v>
      </c>
      <c r="G33" s="12">
        <v>246.44</v>
      </c>
      <c r="H33" s="12">
        <v>0</v>
      </c>
      <c r="I33" s="12">
        <v>0</v>
      </c>
      <c r="J33" s="12">
        <v>843.86</v>
      </c>
      <c r="K33" s="12">
        <f t="shared" si="0"/>
        <v>15479.2</v>
      </c>
      <c r="L33" s="12">
        <v>1939.8</v>
      </c>
      <c r="M33" s="12">
        <v>1455.66</v>
      </c>
      <c r="N33" s="12">
        <v>6814.7400000000016</v>
      </c>
      <c r="O33" s="12">
        <f t="shared" si="1"/>
        <v>10210.200000000001</v>
      </c>
      <c r="P33" s="12">
        <v>5269</v>
      </c>
    </row>
    <row r="34" spans="1:16" x14ac:dyDescent="0.25">
      <c r="A34" s="2" t="s">
        <v>56</v>
      </c>
      <c r="B34" s="1" t="s">
        <v>57</v>
      </c>
      <c r="C34" s="12">
        <v>12197.1</v>
      </c>
      <c r="D34" s="12">
        <v>400</v>
      </c>
      <c r="E34" s="12">
        <v>864</v>
      </c>
      <c r="F34" s="12">
        <v>582</v>
      </c>
      <c r="G34" s="12">
        <v>246.44</v>
      </c>
      <c r="H34" s="12">
        <v>0</v>
      </c>
      <c r="I34" s="12">
        <v>0</v>
      </c>
      <c r="J34" s="12">
        <v>0</v>
      </c>
      <c r="K34" s="12">
        <f t="shared" si="0"/>
        <v>14289.54</v>
      </c>
      <c r="L34" s="12">
        <v>1775.8</v>
      </c>
      <c r="M34" s="12">
        <v>1402.66</v>
      </c>
      <c r="N34" s="12">
        <v>6191.0800000000017</v>
      </c>
      <c r="O34" s="12">
        <f t="shared" si="1"/>
        <v>9369.5400000000009</v>
      </c>
      <c r="P34" s="12">
        <v>4920</v>
      </c>
    </row>
    <row r="35" spans="1:16" x14ac:dyDescent="0.25">
      <c r="A35" s="2" t="s">
        <v>58</v>
      </c>
      <c r="B35" s="1" t="s">
        <v>59</v>
      </c>
      <c r="C35" s="12">
        <v>11075.7</v>
      </c>
      <c r="D35" s="12">
        <v>400</v>
      </c>
      <c r="E35" s="12">
        <v>801</v>
      </c>
      <c r="F35" s="12">
        <v>539</v>
      </c>
      <c r="G35" s="12">
        <v>246.44</v>
      </c>
      <c r="H35" s="12">
        <v>0</v>
      </c>
      <c r="I35" s="12">
        <v>0</v>
      </c>
      <c r="J35" s="12">
        <v>0</v>
      </c>
      <c r="K35" s="12">
        <f t="shared" si="0"/>
        <v>13062.140000000001</v>
      </c>
      <c r="L35" s="12">
        <v>1513.64</v>
      </c>
      <c r="M35" s="12">
        <v>1273.6600000000001</v>
      </c>
      <c r="N35" s="12">
        <v>5407.34</v>
      </c>
      <c r="O35" s="12">
        <f t="shared" si="1"/>
        <v>8194.64</v>
      </c>
      <c r="P35" s="12">
        <v>4867.5</v>
      </c>
    </row>
    <row r="36" spans="1:16" x14ac:dyDescent="0.25">
      <c r="A36" s="2" t="s">
        <v>60</v>
      </c>
      <c r="B36" s="1" t="s">
        <v>61</v>
      </c>
      <c r="C36" s="12">
        <v>7755.86</v>
      </c>
      <c r="D36" s="12">
        <v>0</v>
      </c>
      <c r="E36" s="12">
        <v>564</v>
      </c>
      <c r="F36" s="12">
        <v>352</v>
      </c>
      <c r="G36" s="12">
        <v>246.44</v>
      </c>
      <c r="H36" s="12">
        <v>0</v>
      </c>
      <c r="I36" s="12">
        <v>0</v>
      </c>
      <c r="J36" s="12">
        <v>0</v>
      </c>
      <c r="K36" s="12">
        <f t="shared" si="0"/>
        <v>8918.3000000000011</v>
      </c>
      <c r="L36" s="12">
        <v>748.26</v>
      </c>
      <c r="M36" s="12">
        <v>901.32</v>
      </c>
      <c r="N36" s="12">
        <v>4145.2200000000012</v>
      </c>
      <c r="O36" s="12">
        <f t="shared" si="1"/>
        <v>5794.8000000000011</v>
      </c>
      <c r="P36" s="12">
        <v>3123.5</v>
      </c>
    </row>
    <row r="37" spans="1:16" x14ac:dyDescent="0.25">
      <c r="A37" s="2" t="s">
        <v>62</v>
      </c>
      <c r="B37" s="1" t="s">
        <v>63</v>
      </c>
      <c r="C37" s="12">
        <v>11075.7</v>
      </c>
      <c r="D37" s="12">
        <v>0</v>
      </c>
      <c r="E37" s="12">
        <v>801</v>
      </c>
      <c r="F37" s="12">
        <v>539</v>
      </c>
      <c r="G37" s="12">
        <v>246.44</v>
      </c>
      <c r="H37" s="12">
        <v>0</v>
      </c>
      <c r="I37" s="12">
        <v>0</v>
      </c>
      <c r="J37" s="12">
        <v>369.19</v>
      </c>
      <c r="K37" s="12">
        <f t="shared" si="0"/>
        <v>13031.330000000002</v>
      </c>
      <c r="L37" s="12">
        <v>1467.63</v>
      </c>
      <c r="M37" s="12">
        <v>1273.72</v>
      </c>
      <c r="N37" s="12">
        <v>3423.4800000000014</v>
      </c>
      <c r="O37" s="12">
        <f t="shared" si="1"/>
        <v>6164.8300000000017</v>
      </c>
      <c r="P37" s="12">
        <v>6866.5</v>
      </c>
    </row>
    <row r="38" spans="1:16" x14ac:dyDescent="0.25">
      <c r="A38" s="2" t="s">
        <v>64</v>
      </c>
      <c r="B38" s="1" t="s">
        <v>65</v>
      </c>
      <c r="C38" s="12">
        <v>11075.7</v>
      </c>
      <c r="D38" s="12">
        <v>200</v>
      </c>
      <c r="E38" s="12">
        <v>801</v>
      </c>
      <c r="F38" s="12">
        <v>539</v>
      </c>
      <c r="G38" s="12">
        <v>246.44</v>
      </c>
      <c r="H38" s="12">
        <v>0</v>
      </c>
      <c r="I38" s="12">
        <v>0</v>
      </c>
      <c r="J38" s="12">
        <v>1107.57</v>
      </c>
      <c r="K38" s="12">
        <f t="shared" si="0"/>
        <v>13969.710000000001</v>
      </c>
      <c r="L38" s="12">
        <v>1589.21</v>
      </c>
      <c r="M38" s="12">
        <v>1273.72</v>
      </c>
      <c r="N38" s="12">
        <v>6482.7800000000007</v>
      </c>
      <c r="O38" s="12">
        <f t="shared" si="1"/>
        <v>9345.7100000000009</v>
      </c>
      <c r="P38" s="12">
        <v>4624</v>
      </c>
    </row>
    <row r="39" spans="1:16" x14ac:dyDescent="0.25">
      <c r="A39" s="2" t="s">
        <v>66</v>
      </c>
      <c r="B39" s="1" t="s">
        <v>67</v>
      </c>
      <c r="C39" s="12">
        <v>7837.5</v>
      </c>
      <c r="D39" s="12">
        <v>0</v>
      </c>
      <c r="E39" s="12">
        <v>564</v>
      </c>
      <c r="F39" s="12">
        <v>269.86</v>
      </c>
      <c r="G39" s="12">
        <v>246.44</v>
      </c>
      <c r="H39" s="12">
        <v>0</v>
      </c>
      <c r="I39" s="12">
        <v>0</v>
      </c>
      <c r="J39" s="12">
        <v>261.25</v>
      </c>
      <c r="K39" s="12">
        <f t="shared" si="0"/>
        <v>9179.0500000000011</v>
      </c>
      <c r="L39" s="12">
        <v>401.62</v>
      </c>
      <c r="M39" s="12">
        <v>901.32</v>
      </c>
      <c r="N39" s="12">
        <v>0.11000000000058208</v>
      </c>
      <c r="O39" s="12">
        <f t="shared" si="1"/>
        <v>1303.0500000000006</v>
      </c>
      <c r="P39" s="12">
        <v>7876</v>
      </c>
    </row>
    <row r="40" spans="1:16" x14ac:dyDescent="0.25">
      <c r="A40" s="2" t="s">
        <v>68</v>
      </c>
      <c r="B40" s="1" t="s">
        <v>69</v>
      </c>
      <c r="C40" s="12">
        <v>11075.7</v>
      </c>
      <c r="D40" s="12">
        <v>0</v>
      </c>
      <c r="E40" s="12">
        <v>801</v>
      </c>
      <c r="F40" s="12">
        <v>539</v>
      </c>
      <c r="G40" s="12">
        <v>0</v>
      </c>
      <c r="H40" s="12">
        <v>0</v>
      </c>
      <c r="I40" s="12">
        <v>0</v>
      </c>
      <c r="J40" s="12">
        <v>0</v>
      </c>
      <c r="K40" s="12">
        <f t="shared" si="0"/>
        <v>12415.7</v>
      </c>
      <c r="L40" s="12">
        <v>1375.56</v>
      </c>
      <c r="M40" s="12">
        <v>1273.7</v>
      </c>
      <c r="N40" s="12">
        <v>2110.4400000000005</v>
      </c>
      <c r="O40" s="12">
        <f t="shared" si="1"/>
        <v>4759.7000000000007</v>
      </c>
      <c r="P40" s="12">
        <v>7656</v>
      </c>
    </row>
    <row r="41" spans="1:16" x14ac:dyDescent="0.25">
      <c r="A41" s="2" t="s">
        <v>70</v>
      </c>
      <c r="B41" s="1" t="s">
        <v>71</v>
      </c>
      <c r="C41" s="12">
        <v>11075.7</v>
      </c>
      <c r="D41" s="12">
        <v>400</v>
      </c>
      <c r="E41" s="12">
        <v>801</v>
      </c>
      <c r="F41" s="12">
        <v>539</v>
      </c>
      <c r="G41" s="12">
        <v>0</v>
      </c>
      <c r="H41" s="12">
        <v>738.38</v>
      </c>
      <c r="I41" s="12">
        <v>0</v>
      </c>
      <c r="J41" s="12">
        <v>369.19</v>
      </c>
      <c r="K41" s="12">
        <f t="shared" si="0"/>
        <v>13923.27</v>
      </c>
      <c r="L41" s="12">
        <v>1607.34</v>
      </c>
      <c r="M41" s="12">
        <v>1273.72</v>
      </c>
      <c r="N41" s="12">
        <v>4843.7100000000009</v>
      </c>
      <c r="O41" s="12">
        <f t="shared" si="1"/>
        <v>7724.77</v>
      </c>
      <c r="P41" s="12">
        <v>6198.5</v>
      </c>
    </row>
    <row r="42" spans="1:16" x14ac:dyDescent="0.25">
      <c r="A42" s="2" t="s">
        <v>72</v>
      </c>
      <c r="B42" s="1" t="s">
        <v>73</v>
      </c>
      <c r="C42" s="12">
        <v>11075.7</v>
      </c>
      <c r="D42" s="12">
        <v>200</v>
      </c>
      <c r="E42" s="12">
        <v>801</v>
      </c>
      <c r="F42" s="12">
        <v>521.03</v>
      </c>
      <c r="G42" s="12">
        <v>0</v>
      </c>
      <c r="H42" s="12">
        <v>0</v>
      </c>
      <c r="I42" s="12">
        <v>0</v>
      </c>
      <c r="J42" s="12">
        <v>738.38</v>
      </c>
      <c r="K42" s="12">
        <f t="shared" si="0"/>
        <v>13336.11</v>
      </c>
      <c r="L42" s="12">
        <v>1414.44</v>
      </c>
      <c r="M42" s="12">
        <v>1273.7</v>
      </c>
      <c r="N42" s="12">
        <v>3855.9700000000012</v>
      </c>
      <c r="O42" s="12">
        <f t="shared" si="1"/>
        <v>6544.1100000000015</v>
      </c>
      <c r="P42" s="12">
        <v>6792</v>
      </c>
    </row>
    <row r="43" spans="1:16" x14ac:dyDescent="0.25">
      <c r="A43" s="2" t="s">
        <v>74</v>
      </c>
      <c r="B43" s="1" t="s">
        <v>75</v>
      </c>
      <c r="C43" s="12">
        <v>13155.9</v>
      </c>
      <c r="D43" s="12">
        <v>0</v>
      </c>
      <c r="E43" s="12">
        <v>926</v>
      </c>
      <c r="F43" s="12">
        <v>231</v>
      </c>
      <c r="G43" s="12">
        <v>0</v>
      </c>
      <c r="H43" s="12">
        <v>0</v>
      </c>
      <c r="I43" s="12">
        <v>0</v>
      </c>
      <c r="J43" s="12">
        <v>0</v>
      </c>
      <c r="K43" s="12">
        <f t="shared" si="0"/>
        <v>14312.9</v>
      </c>
      <c r="L43" s="12">
        <f>554.43-183.99</f>
        <v>370.43999999999994</v>
      </c>
      <c r="M43" s="12">
        <v>1512.92</v>
      </c>
      <c r="N43" s="12">
        <v>2092.5399999999991</v>
      </c>
      <c r="O43" s="12">
        <f t="shared" si="1"/>
        <v>3975.8999999999992</v>
      </c>
      <c r="P43" s="12">
        <v>10337</v>
      </c>
    </row>
    <row r="44" spans="1:16" x14ac:dyDescent="0.25">
      <c r="A44" s="2" t="s">
        <v>76</v>
      </c>
      <c r="B44" s="1" t="s">
        <v>77</v>
      </c>
      <c r="C44" s="12">
        <v>11075.7</v>
      </c>
      <c r="D44" s="12">
        <v>400</v>
      </c>
      <c r="E44" s="12">
        <v>801</v>
      </c>
      <c r="F44" s="12">
        <v>539</v>
      </c>
      <c r="G44" s="12">
        <v>0</v>
      </c>
      <c r="H44" s="12">
        <v>0</v>
      </c>
      <c r="I44" s="12">
        <v>0</v>
      </c>
      <c r="J44" s="12">
        <v>738.38</v>
      </c>
      <c r="K44" s="12">
        <f t="shared" si="0"/>
        <v>13554.08</v>
      </c>
      <c r="L44" s="12">
        <v>1539.86</v>
      </c>
      <c r="M44" s="12">
        <v>1273.7</v>
      </c>
      <c r="N44" s="12">
        <v>1601.0200000000004</v>
      </c>
      <c r="O44" s="12">
        <f t="shared" si="1"/>
        <v>4414.58</v>
      </c>
      <c r="P44" s="12">
        <v>9139.5</v>
      </c>
    </row>
    <row r="45" spans="1:16" x14ac:dyDescent="0.25">
      <c r="A45" s="2" t="s">
        <v>78</v>
      </c>
      <c r="B45" s="1" t="s">
        <v>79</v>
      </c>
      <c r="C45" s="12">
        <v>11080.87</v>
      </c>
      <c r="D45" s="12">
        <v>0</v>
      </c>
      <c r="E45" s="12">
        <v>820</v>
      </c>
      <c r="F45" s="12">
        <v>493</v>
      </c>
      <c r="G45" s="12">
        <v>0</v>
      </c>
      <c r="H45" s="12">
        <v>0</v>
      </c>
      <c r="I45" s="12">
        <v>0</v>
      </c>
      <c r="J45" s="12">
        <v>0</v>
      </c>
      <c r="K45" s="12">
        <f t="shared" si="0"/>
        <v>12393.87</v>
      </c>
      <c r="L45" s="12">
        <v>1370.9</v>
      </c>
      <c r="M45" s="12">
        <v>1322.04</v>
      </c>
      <c r="N45" s="12">
        <v>-6.9999999999708962E-2</v>
      </c>
      <c r="O45" s="12">
        <f t="shared" si="1"/>
        <v>2692.8700000000003</v>
      </c>
      <c r="P45" s="12">
        <v>9701</v>
      </c>
    </row>
    <row r="46" spans="1:16" x14ac:dyDescent="0.25">
      <c r="A46" s="2" t="s">
        <v>80</v>
      </c>
      <c r="B46" s="1" t="s">
        <v>81</v>
      </c>
      <c r="C46" s="12">
        <v>12657.9</v>
      </c>
      <c r="D46" s="12">
        <v>200</v>
      </c>
      <c r="E46" s="12">
        <v>915</v>
      </c>
      <c r="F46" s="12">
        <v>616</v>
      </c>
      <c r="G46" s="12">
        <v>0</v>
      </c>
      <c r="H46" s="12">
        <v>0</v>
      </c>
      <c r="I46" s="12">
        <v>0</v>
      </c>
      <c r="J46" s="12">
        <v>421.93</v>
      </c>
      <c r="K46" s="12">
        <f t="shared" si="0"/>
        <v>14810.83</v>
      </c>
      <c r="L46" s="12">
        <v>1842.1</v>
      </c>
      <c r="M46" s="12">
        <v>1455.66</v>
      </c>
      <c r="N46" s="12">
        <v>126.56999999999971</v>
      </c>
      <c r="O46" s="12">
        <f t="shared" si="1"/>
        <v>3424.33</v>
      </c>
      <c r="P46" s="12">
        <v>11386.5</v>
      </c>
    </row>
    <row r="47" spans="1:16" x14ac:dyDescent="0.25">
      <c r="A47" s="2" t="s">
        <v>422</v>
      </c>
      <c r="B47" s="1" t="s">
        <v>423</v>
      </c>
      <c r="C47" s="12">
        <v>15333</v>
      </c>
      <c r="D47" s="12">
        <v>400</v>
      </c>
      <c r="E47" s="12">
        <v>1093</v>
      </c>
      <c r="F47" s="12">
        <v>679</v>
      </c>
      <c r="G47" s="12">
        <v>0</v>
      </c>
      <c r="H47" s="12">
        <v>0</v>
      </c>
      <c r="I47" s="12">
        <v>0</v>
      </c>
      <c r="J47" s="12">
        <v>0</v>
      </c>
      <c r="K47" s="12">
        <f t="shared" si="0"/>
        <v>17505</v>
      </c>
      <c r="L47" s="12">
        <v>2462.64</v>
      </c>
      <c r="M47" s="12">
        <v>1763.3</v>
      </c>
      <c r="N47" s="12">
        <v>-0.43999999999869033</v>
      </c>
      <c r="O47" s="12">
        <f t="shared" si="1"/>
        <v>4225.5000000000009</v>
      </c>
      <c r="P47" s="12">
        <v>13279.5</v>
      </c>
    </row>
    <row r="48" spans="1:16" x14ac:dyDescent="0.25">
      <c r="A48" s="2" t="s">
        <v>424</v>
      </c>
      <c r="B48" s="1" t="s">
        <v>425</v>
      </c>
      <c r="C48" s="12">
        <v>15333</v>
      </c>
      <c r="D48" s="12">
        <v>400</v>
      </c>
      <c r="E48" s="12">
        <v>1093</v>
      </c>
      <c r="F48" s="12">
        <v>679</v>
      </c>
      <c r="G48" s="12">
        <v>0</v>
      </c>
      <c r="H48" s="12">
        <v>0</v>
      </c>
      <c r="I48" s="12">
        <v>0</v>
      </c>
      <c r="J48" s="12">
        <v>0</v>
      </c>
      <c r="K48" s="12">
        <f t="shared" si="0"/>
        <v>17505</v>
      </c>
      <c r="L48" s="12">
        <v>2462.64</v>
      </c>
      <c r="M48" s="12">
        <v>1763.3</v>
      </c>
      <c r="N48" s="12">
        <v>-0.43999999999869033</v>
      </c>
      <c r="O48" s="12">
        <f t="shared" si="1"/>
        <v>4225.5000000000009</v>
      </c>
      <c r="P48" s="12">
        <v>13279.5</v>
      </c>
    </row>
    <row r="49" spans="1:16" x14ac:dyDescent="0.25">
      <c r="A49" s="14"/>
      <c r="B49" s="6"/>
      <c r="C49" s="6" t="s">
        <v>545</v>
      </c>
      <c r="D49" s="6" t="s">
        <v>545</v>
      </c>
      <c r="E49" s="6" t="s">
        <v>545</v>
      </c>
      <c r="F49" s="6" t="s">
        <v>545</v>
      </c>
      <c r="G49" s="6" t="s">
        <v>545</v>
      </c>
      <c r="H49" s="6" t="s">
        <v>545</v>
      </c>
      <c r="I49" s="6" t="s">
        <v>545</v>
      </c>
      <c r="J49" s="6" t="s">
        <v>545</v>
      </c>
      <c r="K49" s="6" t="s">
        <v>545</v>
      </c>
      <c r="L49" s="6" t="s">
        <v>545</v>
      </c>
      <c r="M49" s="6" t="s">
        <v>545</v>
      </c>
      <c r="N49" s="6" t="s">
        <v>545</v>
      </c>
      <c r="O49" s="6" t="s">
        <v>545</v>
      </c>
      <c r="P49" s="6" t="s">
        <v>545</v>
      </c>
    </row>
    <row r="50" spans="1:16" x14ac:dyDescent="0.25">
      <c r="A50" s="11" t="s">
        <v>535</v>
      </c>
      <c r="C50" s="12"/>
      <c r="K50" s="12"/>
      <c r="O50" s="12"/>
    </row>
    <row r="51" spans="1:16" x14ac:dyDescent="0.25">
      <c r="A51" s="2" t="s">
        <v>82</v>
      </c>
      <c r="B51" s="1" t="s">
        <v>83</v>
      </c>
      <c r="C51" s="12">
        <v>15276.9</v>
      </c>
      <c r="D51" s="12">
        <v>400</v>
      </c>
      <c r="E51" s="12">
        <v>1130</v>
      </c>
      <c r="F51" s="12">
        <v>770</v>
      </c>
      <c r="G51" s="12">
        <v>0</v>
      </c>
      <c r="H51" s="12">
        <v>0</v>
      </c>
      <c r="I51" s="12">
        <v>0</v>
      </c>
      <c r="J51" s="12">
        <v>0</v>
      </c>
      <c r="K51" s="12">
        <f t="shared" si="0"/>
        <v>17576.900000000001</v>
      </c>
      <c r="L51" s="12">
        <v>2477.98</v>
      </c>
      <c r="M51" s="12">
        <v>1756.84</v>
      </c>
      <c r="N51" s="12">
        <v>7340.0800000000017</v>
      </c>
      <c r="O51" s="12">
        <f t="shared" si="1"/>
        <v>11574.900000000001</v>
      </c>
      <c r="P51" s="12">
        <v>6002</v>
      </c>
    </row>
    <row r="52" spans="1:16" x14ac:dyDescent="0.25">
      <c r="A52" s="2" t="s">
        <v>84</v>
      </c>
      <c r="B52" s="1" t="s">
        <v>85</v>
      </c>
      <c r="C52" s="12">
        <v>11464.93</v>
      </c>
      <c r="D52" s="12">
        <v>0</v>
      </c>
      <c r="E52" s="12">
        <v>820</v>
      </c>
      <c r="F52" s="12">
        <v>510</v>
      </c>
      <c r="G52" s="12">
        <v>0</v>
      </c>
      <c r="H52" s="12">
        <v>0</v>
      </c>
      <c r="I52" s="12">
        <v>0</v>
      </c>
      <c r="J52" s="12">
        <v>0</v>
      </c>
      <c r="K52" s="12">
        <f t="shared" si="0"/>
        <v>12794.93</v>
      </c>
      <c r="L52" s="12">
        <v>1456.56</v>
      </c>
      <c r="M52" s="12">
        <v>1322.38</v>
      </c>
      <c r="N52" s="12">
        <v>-1.0000000000218279E-2</v>
      </c>
      <c r="O52" s="12">
        <f t="shared" si="1"/>
        <v>2778.93</v>
      </c>
      <c r="P52" s="12">
        <v>10016</v>
      </c>
    </row>
    <row r="53" spans="1:16" x14ac:dyDescent="0.25">
      <c r="A53" s="2" t="s">
        <v>400</v>
      </c>
      <c r="B53" s="1" t="s">
        <v>401</v>
      </c>
      <c r="C53" s="12">
        <v>16246.2</v>
      </c>
      <c r="D53" s="12">
        <v>400</v>
      </c>
      <c r="E53" s="12">
        <v>1128</v>
      </c>
      <c r="F53" s="12">
        <v>703</v>
      </c>
      <c r="G53" s="12">
        <v>0</v>
      </c>
      <c r="H53" s="12">
        <v>0</v>
      </c>
      <c r="I53" s="12">
        <v>0</v>
      </c>
      <c r="J53" s="12">
        <v>0</v>
      </c>
      <c r="K53" s="12">
        <f t="shared" si="0"/>
        <v>18477.2</v>
      </c>
      <c r="L53" s="12">
        <v>2670.3</v>
      </c>
      <c r="M53" s="12">
        <v>1868.32</v>
      </c>
      <c r="N53" s="12">
        <v>1618.0800000000017</v>
      </c>
      <c r="O53" s="12">
        <f t="shared" si="1"/>
        <v>6156.7000000000016</v>
      </c>
      <c r="P53" s="12">
        <v>12320.5</v>
      </c>
    </row>
    <row r="54" spans="1:16" x14ac:dyDescent="0.25">
      <c r="A54" s="2" t="s">
        <v>402</v>
      </c>
      <c r="B54" s="1" t="s">
        <v>403</v>
      </c>
      <c r="C54" s="12">
        <v>14286.9</v>
      </c>
      <c r="D54" s="12">
        <v>200</v>
      </c>
      <c r="E54" s="12">
        <v>957</v>
      </c>
      <c r="F54" s="12">
        <v>881</v>
      </c>
      <c r="G54" s="12">
        <v>0</v>
      </c>
      <c r="H54" s="12">
        <v>0</v>
      </c>
      <c r="I54" s="12">
        <v>0</v>
      </c>
      <c r="J54" s="12">
        <v>0</v>
      </c>
      <c r="K54" s="12">
        <f t="shared" si="0"/>
        <v>16324.9</v>
      </c>
      <c r="L54" s="12">
        <v>2210.56</v>
      </c>
      <c r="M54" s="12">
        <v>1643</v>
      </c>
      <c r="N54" s="12">
        <v>4551.84</v>
      </c>
      <c r="O54" s="12">
        <f t="shared" si="1"/>
        <v>8405.4</v>
      </c>
      <c r="P54" s="12">
        <v>7919.5</v>
      </c>
    </row>
    <row r="55" spans="1:16" x14ac:dyDescent="0.25">
      <c r="A55" s="2" t="s">
        <v>86</v>
      </c>
      <c r="B55" s="1" t="s">
        <v>87</v>
      </c>
      <c r="C55" s="12">
        <v>27627</v>
      </c>
      <c r="D55" s="12">
        <v>0</v>
      </c>
      <c r="E55" s="12">
        <v>1465</v>
      </c>
      <c r="F55" s="12">
        <v>987</v>
      </c>
      <c r="G55" s="12">
        <v>0</v>
      </c>
      <c r="H55" s="12">
        <v>0</v>
      </c>
      <c r="I55" s="12">
        <v>0</v>
      </c>
      <c r="J55" s="12">
        <v>0</v>
      </c>
      <c r="K55" s="12">
        <f t="shared" si="0"/>
        <v>30079</v>
      </c>
      <c r="L55" s="12">
        <v>5281.84</v>
      </c>
      <c r="M55" s="12">
        <v>3177.1</v>
      </c>
      <c r="N55" s="12">
        <v>5.9999999997671694E-2</v>
      </c>
      <c r="O55" s="12">
        <f t="shared" si="1"/>
        <v>8458.9999999999982</v>
      </c>
      <c r="P55" s="12">
        <v>21620</v>
      </c>
    </row>
    <row r="56" spans="1:16" x14ac:dyDescent="0.25">
      <c r="A56" s="2" t="s">
        <v>90</v>
      </c>
      <c r="B56" s="1" t="s">
        <v>91</v>
      </c>
      <c r="C56" s="12">
        <v>14286.9</v>
      </c>
      <c r="D56" s="12">
        <v>200</v>
      </c>
      <c r="E56" s="12">
        <v>957</v>
      </c>
      <c r="F56" s="12">
        <v>881</v>
      </c>
      <c r="G56" s="12">
        <v>0</v>
      </c>
      <c r="H56" s="12">
        <v>0</v>
      </c>
      <c r="I56" s="12">
        <v>0</v>
      </c>
      <c r="J56" s="12">
        <v>0</v>
      </c>
      <c r="K56" s="12">
        <f t="shared" si="0"/>
        <v>16324.9</v>
      </c>
      <c r="L56" s="12">
        <v>2210.56</v>
      </c>
      <c r="M56" s="12">
        <v>1643</v>
      </c>
      <c r="N56" s="12">
        <v>3752.34</v>
      </c>
      <c r="O56" s="12">
        <f t="shared" si="1"/>
        <v>7605.9</v>
      </c>
      <c r="P56" s="12">
        <v>8719</v>
      </c>
    </row>
    <row r="57" spans="1:16" x14ac:dyDescent="0.25">
      <c r="A57" s="2" t="s">
        <v>404</v>
      </c>
      <c r="B57" s="1" t="s">
        <v>405</v>
      </c>
      <c r="C57" s="12">
        <v>11499</v>
      </c>
      <c r="D57" s="12">
        <v>400</v>
      </c>
      <c r="E57" s="12">
        <v>820</v>
      </c>
      <c r="F57" s="12">
        <v>675</v>
      </c>
      <c r="G57" s="12">
        <v>0</v>
      </c>
      <c r="H57" s="12">
        <v>0</v>
      </c>
      <c r="I57" s="12">
        <v>0</v>
      </c>
      <c r="J57" s="12">
        <v>0</v>
      </c>
      <c r="K57" s="12">
        <f t="shared" si="0"/>
        <v>13394</v>
      </c>
      <c r="L57" s="12">
        <v>1584.52</v>
      </c>
      <c r="M57" s="12">
        <v>1322.38</v>
      </c>
      <c r="N57" s="12">
        <v>0.1000000000003638</v>
      </c>
      <c r="O57" s="12">
        <f t="shared" si="1"/>
        <v>2907.0000000000005</v>
      </c>
      <c r="P57" s="12">
        <v>10487</v>
      </c>
    </row>
    <row r="58" spans="1:16" x14ac:dyDescent="0.25">
      <c r="A58" s="2" t="s">
        <v>426</v>
      </c>
      <c r="B58" s="1" t="s">
        <v>427</v>
      </c>
      <c r="C58" s="12">
        <v>11243.97</v>
      </c>
      <c r="D58" s="12">
        <v>200</v>
      </c>
      <c r="E58" s="12">
        <v>802</v>
      </c>
      <c r="F58" s="12">
        <v>482</v>
      </c>
      <c r="G58" s="12">
        <v>0</v>
      </c>
      <c r="H58" s="12">
        <v>0</v>
      </c>
      <c r="I58" s="12">
        <v>0</v>
      </c>
      <c r="J58" s="12">
        <v>0</v>
      </c>
      <c r="K58" s="12">
        <f t="shared" si="0"/>
        <v>12727.97</v>
      </c>
      <c r="L58" s="12">
        <v>1442.26</v>
      </c>
      <c r="M58" s="12">
        <v>1297.2</v>
      </c>
      <c r="N58" s="12">
        <v>1112.0099999999984</v>
      </c>
      <c r="O58" s="12">
        <f t="shared" si="1"/>
        <v>3851.4699999999984</v>
      </c>
      <c r="P58" s="12">
        <v>8876.5</v>
      </c>
    </row>
    <row r="59" spans="1:16" x14ac:dyDescent="0.25">
      <c r="A59" s="2" t="s">
        <v>428</v>
      </c>
      <c r="B59" s="1" t="s">
        <v>429</v>
      </c>
      <c r="C59" s="12">
        <v>10954.2</v>
      </c>
      <c r="D59" s="12">
        <v>200</v>
      </c>
      <c r="E59" s="12">
        <v>784</v>
      </c>
      <c r="F59" s="12">
        <v>482</v>
      </c>
      <c r="G59" s="12">
        <v>0</v>
      </c>
      <c r="H59" s="12">
        <v>0</v>
      </c>
      <c r="I59" s="12">
        <v>0</v>
      </c>
      <c r="J59" s="12">
        <v>0</v>
      </c>
      <c r="K59" s="12">
        <f t="shared" si="0"/>
        <v>12420.2</v>
      </c>
      <c r="L59" s="12">
        <v>1376.52</v>
      </c>
      <c r="M59" s="12">
        <v>1259.74</v>
      </c>
      <c r="N59" s="12">
        <v>-5.9999999999490683E-2</v>
      </c>
      <c r="O59" s="12">
        <f t="shared" si="1"/>
        <v>2636.2000000000007</v>
      </c>
      <c r="P59" s="12">
        <v>9784</v>
      </c>
    </row>
    <row r="60" spans="1:16" x14ac:dyDescent="0.25">
      <c r="A60" s="2" t="s">
        <v>430</v>
      </c>
      <c r="B60" s="1" t="s">
        <v>431</v>
      </c>
      <c r="C60" s="12">
        <v>11668.8</v>
      </c>
      <c r="D60" s="12">
        <v>400</v>
      </c>
      <c r="E60" s="12">
        <v>941</v>
      </c>
      <c r="F60" s="12">
        <v>645</v>
      </c>
      <c r="G60" s="12">
        <v>0</v>
      </c>
      <c r="H60" s="12">
        <v>0</v>
      </c>
      <c r="I60" s="12">
        <v>0</v>
      </c>
      <c r="J60" s="12">
        <v>0</v>
      </c>
      <c r="K60" s="12">
        <f t="shared" si="0"/>
        <v>13654.8</v>
      </c>
      <c r="L60" s="12">
        <v>1640.22</v>
      </c>
      <c r="M60" s="12">
        <v>1341.92</v>
      </c>
      <c r="N60" s="12">
        <v>-0.34000000000014552</v>
      </c>
      <c r="O60" s="12">
        <f t="shared" si="1"/>
        <v>2981.8</v>
      </c>
      <c r="P60" s="12">
        <v>10673</v>
      </c>
    </row>
    <row r="61" spans="1:16" x14ac:dyDescent="0.25">
      <c r="A61" s="14"/>
      <c r="B61" s="6"/>
      <c r="C61" s="6" t="s">
        <v>545</v>
      </c>
      <c r="D61" s="6" t="s">
        <v>545</v>
      </c>
      <c r="E61" s="6" t="s">
        <v>545</v>
      </c>
      <c r="F61" s="6" t="s">
        <v>545</v>
      </c>
      <c r="G61" s="6" t="s">
        <v>545</v>
      </c>
      <c r="H61" s="6" t="s">
        <v>545</v>
      </c>
      <c r="I61" s="6" t="s">
        <v>545</v>
      </c>
      <c r="J61" s="6" t="s">
        <v>545</v>
      </c>
      <c r="K61" s="6" t="s">
        <v>545</v>
      </c>
      <c r="L61" s="6" t="s">
        <v>545</v>
      </c>
      <c r="M61" s="6" t="s">
        <v>545</v>
      </c>
      <c r="N61" s="6" t="s">
        <v>545</v>
      </c>
      <c r="O61" s="6" t="s">
        <v>545</v>
      </c>
      <c r="P61" s="6" t="s">
        <v>545</v>
      </c>
    </row>
    <row r="62" spans="1:16" x14ac:dyDescent="0.25">
      <c r="A62" s="11" t="s">
        <v>536</v>
      </c>
      <c r="C62" s="12"/>
      <c r="K62" s="12"/>
      <c r="O62" s="12"/>
    </row>
    <row r="63" spans="1:16" x14ac:dyDescent="0.25">
      <c r="A63" s="2" t="s">
        <v>94</v>
      </c>
      <c r="B63" s="1" t="s">
        <v>95</v>
      </c>
      <c r="C63" s="12">
        <v>10953.9</v>
      </c>
      <c r="D63" s="12">
        <v>400</v>
      </c>
      <c r="E63" s="12">
        <v>784</v>
      </c>
      <c r="F63" s="12">
        <v>499</v>
      </c>
      <c r="G63" s="12">
        <v>616.1</v>
      </c>
      <c r="H63" s="12">
        <v>0</v>
      </c>
      <c r="I63" s="12">
        <v>0</v>
      </c>
      <c r="J63" s="12">
        <v>0</v>
      </c>
      <c r="K63" s="12">
        <f t="shared" si="0"/>
        <v>13253</v>
      </c>
      <c r="L63" s="12">
        <v>1554.4</v>
      </c>
      <c r="M63" s="12">
        <v>1259.7</v>
      </c>
      <c r="N63" s="12">
        <v>-0.1000000000003638</v>
      </c>
      <c r="O63" s="12">
        <f t="shared" si="1"/>
        <v>2814</v>
      </c>
      <c r="P63" s="12">
        <v>10439</v>
      </c>
    </row>
    <row r="64" spans="1:16" x14ac:dyDescent="0.25">
      <c r="A64" s="2" t="s">
        <v>96</v>
      </c>
      <c r="B64" s="1" t="s">
        <v>97</v>
      </c>
      <c r="C64" s="12">
        <v>10882.9</v>
      </c>
      <c r="D64" s="12">
        <v>0</v>
      </c>
      <c r="E64" s="12">
        <v>784</v>
      </c>
      <c r="F64" s="12">
        <v>499</v>
      </c>
      <c r="G64" s="12">
        <v>616.1</v>
      </c>
      <c r="H64" s="12">
        <v>0</v>
      </c>
      <c r="I64" s="12">
        <v>0</v>
      </c>
      <c r="J64" s="12">
        <v>437.5</v>
      </c>
      <c r="K64" s="12">
        <f t="shared" ref="K64:K121" si="2">SUM(C64:J64)</f>
        <v>13219.5</v>
      </c>
      <c r="L64" s="12">
        <v>1500.52</v>
      </c>
      <c r="M64" s="12">
        <v>1259.7</v>
      </c>
      <c r="N64" s="12">
        <v>-0.22000000000116415</v>
      </c>
      <c r="O64" s="12">
        <f t="shared" ref="O64:O121" si="3">SUM(L64:N64)</f>
        <v>2759.9999999999991</v>
      </c>
      <c r="P64" s="12">
        <v>10459.5</v>
      </c>
    </row>
    <row r="65" spans="1:16" x14ac:dyDescent="0.25">
      <c r="A65" s="2" t="s">
        <v>98</v>
      </c>
      <c r="B65" s="1" t="s">
        <v>99</v>
      </c>
      <c r="C65" s="12">
        <v>10953.9</v>
      </c>
      <c r="D65" s="12">
        <v>200</v>
      </c>
      <c r="E65" s="12">
        <v>784</v>
      </c>
      <c r="F65" s="12">
        <v>499</v>
      </c>
      <c r="G65" s="12">
        <v>0</v>
      </c>
      <c r="H65" s="12">
        <v>0</v>
      </c>
      <c r="I65" s="12">
        <v>0</v>
      </c>
      <c r="J65" s="12">
        <v>200</v>
      </c>
      <c r="K65" s="12">
        <f t="shared" si="2"/>
        <v>12636.9</v>
      </c>
      <c r="L65" s="12">
        <v>1401.44</v>
      </c>
      <c r="M65" s="12">
        <v>1259.7</v>
      </c>
      <c r="N65" s="12">
        <v>-0.24000000000160071</v>
      </c>
      <c r="O65" s="12">
        <f t="shared" si="3"/>
        <v>2660.8999999999987</v>
      </c>
      <c r="P65" s="12">
        <v>9976</v>
      </c>
    </row>
    <row r="66" spans="1:16" x14ac:dyDescent="0.25">
      <c r="A66" s="2" t="s">
        <v>100</v>
      </c>
      <c r="B66" s="1" t="s">
        <v>101</v>
      </c>
      <c r="C66" s="12">
        <v>10953.9</v>
      </c>
      <c r="D66" s="12">
        <v>0</v>
      </c>
      <c r="E66" s="12">
        <v>784</v>
      </c>
      <c r="F66" s="12">
        <v>499</v>
      </c>
      <c r="G66" s="12">
        <v>0</v>
      </c>
      <c r="H66" s="12">
        <v>0</v>
      </c>
      <c r="I66" s="12">
        <v>0</v>
      </c>
      <c r="J66" s="12">
        <v>0</v>
      </c>
      <c r="K66" s="12">
        <f t="shared" si="2"/>
        <v>12236.9</v>
      </c>
      <c r="L66" s="12">
        <v>1337.36</v>
      </c>
      <c r="M66" s="12">
        <v>1259.7</v>
      </c>
      <c r="N66" s="12">
        <v>-0.15999999999985448</v>
      </c>
      <c r="O66" s="12">
        <f t="shared" si="3"/>
        <v>2596.9</v>
      </c>
      <c r="P66" s="12">
        <v>9640</v>
      </c>
    </row>
    <row r="67" spans="1:16" x14ac:dyDescent="0.25">
      <c r="A67" s="2" t="s">
        <v>102</v>
      </c>
      <c r="B67" s="1" t="s">
        <v>103</v>
      </c>
      <c r="C67" s="12">
        <v>10953.9</v>
      </c>
      <c r="D67" s="12">
        <v>200</v>
      </c>
      <c r="E67" s="12">
        <v>784</v>
      </c>
      <c r="F67" s="12">
        <v>499</v>
      </c>
      <c r="G67" s="12">
        <v>0</v>
      </c>
      <c r="H67" s="12">
        <v>0</v>
      </c>
      <c r="I67" s="12">
        <v>0</v>
      </c>
      <c r="J67" s="12">
        <v>0</v>
      </c>
      <c r="K67" s="12">
        <f t="shared" si="2"/>
        <v>12436.9</v>
      </c>
      <c r="L67" s="12">
        <v>1380.08</v>
      </c>
      <c r="M67" s="12">
        <v>1259.7</v>
      </c>
      <c r="N67" s="12">
        <v>0.11999999999898137</v>
      </c>
      <c r="O67" s="12">
        <f t="shared" si="3"/>
        <v>2639.8999999999987</v>
      </c>
      <c r="P67" s="12">
        <v>9797</v>
      </c>
    </row>
    <row r="68" spans="1:16" x14ac:dyDescent="0.25">
      <c r="A68" s="14"/>
      <c r="B68" s="6"/>
      <c r="C68" s="6" t="s">
        <v>545</v>
      </c>
      <c r="D68" s="6" t="s">
        <v>545</v>
      </c>
      <c r="E68" s="6" t="s">
        <v>545</v>
      </c>
      <c r="F68" s="6" t="s">
        <v>545</v>
      </c>
      <c r="G68" s="6" t="s">
        <v>545</v>
      </c>
      <c r="H68" s="6" t="s">
        <v>545</v>
      </c>
      <c r="I68" s="6" t="s">
        <v>545</v>
      </c>
      <c r="J68" s="6" t="s">
        <v>545</v>
      </c>
      <c r="K68" s="6" t="s">
        <v>545</v>
      </c>
      <c r="L68" s="6" t="s">
        <v>545</v>
      </c>
      <c r="M68" s="6" t="s">
        <v>545</v>
      </c>
      <c r="N68" s="6" t="s">
        <v>545</v>
      </c>
      <c r="O68" s="6" t="s">
        <v>545</v>
      </c>
      <c r="P68" s="6" t="s">
        <v>545</v>
      </c>
    </row>
    <row r="69" spans="1:16" x14ac:dyDescent="0.25">
      <c r="A69" s="11" t="s">
        <v>537</v>
      </c>
      <c r="C69" s="12"/>
      <c r="K69" s="12"/>
      <c r="O69" s="12"/>
    </row>
    <row r="70" spans="1:16" x14ac:dyDescent="0.25">
      <c r="A70" s="2" t="s">
        <v>104</v>
      </c>
      <c r="B70" s="1" t="s">
        <v>105</v>
      </c>
      <c r="C70" s="12">
        <v>11756.4</v>
      </c>
      <c r="D70" s="12">
        <v>400</v>
      </c>
      <c r="E70" s="12">
        <v>846</v>
      </c>
      <c r="F70" s="12">
        <v>528</v>
      </c>
      <c r="G70" s="12">
        <v>739.32</v>
      </c>
      <c r="H70" s="12">
        <v>0</v>
      </c>
      <c r="I70" s="12">
        <v>0</v>
      </c>
      <c r="J70" s="12">
        <v>0</v>
      </c>
      <c r="K70" s="12">
        <f t="shared" si="2"/>
        <v>14269.72</v>
      </c>
      <c r="L70" s="12">
        <v>1771.58</v>
      </c>
      <c r="M70" s="12">
        <v>1351.98</v>
      </c>
      <c r="N70" s="12">
        <v>0.15999999999985448</v>
      </c>
      <c r="O70" s="12">
        <f t="shared" si="3"/>
        <v>3123.72</v>
      </c>
      <c r="P70" s="12">
        <v>11146</v>
      </c>
    </row>
    <row r="71" spans="1:16" x14ac:dyDescent="0.25">
      <c r="A71" s="2" t="s">
        <v>106</v>
      </c>
      <c r="B71" s="1" t="s">
        <v>107</v>
      </c>
      <c r="C71" s="12">
        <v>10877.84</v>
      </c>
      <c r="D71" s="12">
        <v>0</v>
      </c>
      <c r="E71" s="12">
        <v>784</v>
      </c>
      <c r="F71" s="12">
        <v>499</v>
      </c>
      <c r="G71" s="12">
        <v>492.88</v>
      </c>
      <c r="H71" s="12">
        <v>0</v>
      </c>
      <c r="I71" s="12">
        <v>0</v>
      </c>
      <c r="J71" s="12">
        <v>0</v>
      </c>
      <c r="K71" s="12">
        <f t="shared" si="2"/>
        <v>12653.72</v>
      </c>
      <c r="L71" s="12">
        <v>1426.39</v>
      </c>
      <c r="M71" s="12">
        <v>1259.7</v>
      </c>
      <c r="N71" s="12">
        <v>0.12999999999919964</v>
      </c>
      <c r="O71" s="12">
        <f t="shared" si="3"/>
        <v>2686.2199999999993</v>
      </c>
      <c r="P71" s="12">
        <v>9967.5</v>
      </c>
    </row>
    <row r="72" spans="1:16" x14ac:dyDescent="0.25">
      <c r="A72" s="2" t="s">
        <v>108</v>
      </c>
      <c r="B72" s="1" t="s">
        <v>109</v>
      </c>
      <c r="C72" s="12">
        <v>10953.9</v>
      </c>
      <c r="D72" s="12">
        <v>400</v>
      </c>
      <c r="E72" s="12">
        <v>784</v>
      </c>
      <c r="F72" s="12">
        <v>499</v>
      </c>
      <c r="G72" s="12">
        <v>0</v>
      </c>
      <c r="H72" s="12">
        <v>0</v>
      </c>
      <c r="I72" s="12">
        <v>0</v>
      </c>
      <c r="J72" s="12">
        <v>0</v>
      </c>
      <c r="K72" s="12">
        <f t="shared" si="2"/>
        <v>12636.9</v>
      </c>
      <c r="L72" s="12">
        <v>1422.8</v>
      </c>
      <c r="M72" s="12">
        <v>1259.7</v>
      </c>
      <c r="N72" s="12">
        <v>-0.1000000000003638</v>
      </c>
      <c r="O72" s="12">
        <f t="shared" si="3"/>
        <v>2682.3999999999996</v>
      </c>
      <c r="P72" s="12">
        <v>9954.5</v>
      </c>
    </row>
    <row r="73" spans="1:16" x14ac:dyDescent="0.25">
      <c r="A73" s="2" t="s">
        <v>110</v>
      </c>
      <c r="B73" s="1" t="s">
        <v>111</v>
      </c>
      <c r="C73" s="12">
        <v>10935.64</v>
      </c>
      <c r="D73" s="12">
        <v>0</v>
      </c>
      <c r="E73" s="12">
        <v>784</v>
      </c>
      <c r="F73" s="12">
        <v>499</v>
      </c>
      <c r="G73" s="12">
        <v>0</v>
      </c>
      <c r="H73" s="12">
        <v>0</v>
      </c>
      <c r="I73" s="12">
        <v>0</v>
      </c>
      <c r="J73" s="12">
        <v>0</v>
      </c>
      <c r="K73" s="12">
        <f t="shared" si="2"/>
        <v>12218.64</v>
      </c>
      <c r="L73" s="12">
        <v>1333.46</v>
      </c>
      <c r="M73" s="12">
        <v>1259.7</v>
      </c>
      <c r="N73" s="12">
        <v>1242.4799999999996</v>
      </c>
      <c r="O73" s="12">
        <f t="shared" si="3"/>
        <v>3835.6399999999994</v>
      </c>
      <c r="P73" s="12">
        <v>8383</v>
      </c>
    </row>
    <row r="74" spans="1:16" x14ac:dyDescent="0.25">
      <c r="A74" s="2" t="s">
        <v>112</v>
      </c>
      <c r="B74" s="1" t="s">
        <v>113</v>
      </c>
      <c r="C74" s="12">
        <v>11718.84</v>
      </c>
      <c r="D74" s="12">
        <v>0</v>
      </c>
      <c r="E74" s="12">
        <v>846</v>
      </c>
      <c r="F74" s="12">
        <v>528</v>
      </c>
      <c r="G74" s="12">
        <v>0</v>
      </c>
      <c r="H74" s="12">
        <v>0</v>
      </c>
      <c r="I74" s="12">
        <v>0</v>
      </c>
      <c r="J74" s="12">
        <v>0</v>
      </c>
      <c r="K74" s="12">
        <f t="shared" si="2"/>
        <v>13092.84</v>
      </c>
      <c r="L74" s="12">
        <v>1520.2</v>
      </c>
      <c r="M74" s="12">
        <v>1351.98</v>
      </c>
      <c r="N74" s="12">
        <v>2800.16</v>
      </c>
      <c r="O74" s="12">
        <f t="shared" si="3"/>
        <v>5672.34</v>
      </c>
      <c r="P74" s="12">
        <v>7420.5</v>
      </c>
    </row>
    <row r="75" spans="1:16" x14ac:dyDescent="0.25">
      <c r="A75" s="2" t="s">
        <v>114</v>
      </c>
      <c r="B75" s="1" t="s">
        <v>115</v>
      </c>
      <c r="C75" s="12">
        <v>10953.9</v>
      </c>
      <c r="D75" s="12">
        <v>400</v>
      </c>
      <c r="E75" s="12">
        <v>784</v>
      </c>
      <c r="F75" s="12">
        <v>499</v>
      </c>
      <c r="G75" s="12">
        <v>0</v>
      </c>
      <c r="H75" s="12">
        <v>0</v>
      </c>
      <c r="I75" s="12">
        <v>0</v>
      </c>
      <c r="J75" s="12">
        <v>0</v>
      </c>
      <c r="K75" s="12">
        <f t="shared" si="2"/>
        <v>12636.9</v>
      </c>
      <c r="L75" s="12">
        <v>1422.8</v>
      </c>
      <c r="M75" s="12">
        <v>1259.7</v>
      </c>
      <c r="N75" s="12">
        <v>-0.1000000000003638</v>
      </c>
      <c r="O75" s="12">
        <f t="shared" si="3"/>
        <v>2682.3999999999996</v>
      </c>
      <c r="P75" s="12">
        <v>9954.5</v>
      </c>
    </row>
    <row r="76" spans="1:16" x14ac:dyDescent="0.25">
      <c r="A76" s="2" t="s">
        <v>116</v>
      </c>
      <c r="B76" s="1" t="s">
        <v>117</v>
      </c>
      <c r="C76" s="12">
        <v>10953.9</v>
      </c>
      <c r="D76" s="12">
        <v>400</v>
      </c>
      <c r="E76" s="12">
        <v>784</v>
      </c>
      <c r="F76" s="12">
        <v>499</v>
      </c>
      <c r="G76" s="12">
        <v>0</v>
      </c>
      <c r="H76" s="12">
        <v>0</v>
      </c>
      <c r="I76" s="12">
        <v>0</v>
      </c>
      <c r="J76" s="12">
        <v>0</v>
      </c>
      <c r="K76" s="12">
        <f t="shared" si="2"/>
        <v>12636.9</v>
      </c>
      <c r="L76" s="12">
        <v>1422.8</v>
      </c>
      <c r="M76" s="12">
        <v>1259.7</v>
      </c>
      <c r="N76" s="12">
        <v>-0.1000000000003638</v>
      </c>
      <c r="O76" s="12">
        <f t="shared" si="3"/>
        <v>2682.3999999999996</v>
      </c>
      <c r="P76" s="12">
        <v>9954.5</v>
      </c>
    </row>
    <row r="77" spans="1:16" x14ac:dyDescent="0.25">
      <c r="A77" s="2" t="s">
        <v>406</v>
      </c>
      <c r="B77" s="1" t="s">
        <v>407</v>
      </c>
      <c r="C77" s="12">
        <v>10953.9</v>
      </c>
      <c r="D77" s="12">
        <v>0</v>
      </c>
      <c r="E77" s="12">
        <v>784</v>
      </c>
      <c r="F77" s="12">
        <v>499</v>
      </c>
      <c r="G77" s="12">
        <v>0</v>
      </c>
      <c r="H77" s="12">
        <v>0</v>
      </c>
      <c r="I77" s="12">
        <v>0</v>
      </c>
      <c r="J77" s="12">
        <v>0</v>
      </c>
      <c r="K77" s="12">
        <f t="shared" si="2"/>
        <v>12236.9</v>
      </c>
      <c r="L77" s="12">
        <v>1337.36</v>
      </c>
      <c r="M77" s="12">
        <v>1259.7</v>
      </c>
      <c r="N77" s="12">
        <v>1565.8400000000001</v>
      </c>
      <c r="O77" s="12">
        <f t="shared" si="3"/>
        <v>4162.8999999999996</v>
      </c>
      <c r="P77" s="12">
        <v>8074</v>
      </c>
    </row>
    <row r="78" spans="1:16" x14ac:dyDescent="0.25">
      <c r="A78" s="2" t="s">
        <v>432</v>
      </c>
      <c r="B78" s="1" t="s">
        <v>433</v>
      </c>
      <c r="C78" s="12">
        <v>10953.9</v>
      </c>
      <c r="D78" s="12">
        <v>0</v>
      </c>
      <c r="E78" s="12">
        <v>784</v>
      </c>
      <c r="F78" s="12">
        <v>499</v>
      </c>
      <c r="G78" s="12">
        <v>0</v>
      </c>
      <c r="H78" s="12">
        <v>0</v>
      </c>
      <c r="I78" s="12">
        <v>0</v>
      </c>
      <c r="J78" s="12">
        <v>0</v>
      </c>
      <c r="K78" s="12">
        <f t="shared" si="2"/>
        <v>12236.9</v>
      </c>
      <c r="L78" s="12">
        <v>1337.36</v>
      </c>
      <c r="M78" s="12">
        <v>1259.7</v>
      </c>
      <c r="N78" s="12">
        <v>-0.15999999999985448</v>
      </c>
      <c r="O78" s="12">
        <f t="shared" si="3"/>
        <v>2596.9</v>
      </c>
      <c r="P78" s="12">
        <v>9640</v>
      </c>
    </row>
    <row r="79" spans="1:16" x14ac:dyDescent="0.25">
      <c r="A79" s="2" t="s">
        <v>434</v>
      </c>
      <c r="B79" s="1" t="s">
        <v>435</v>
      </c>
      <c r="C79" s="12">
        <v>10953.9</v>
      </c>
      <c r="D79" s="12">
        <v>400</v>
      </c>
      <c r="E79" s="12">
        <v>784</v>
      </c>
      <c r="F79" s="12">
        <v>499</v>
      </c>
      <c r="G79" s="12">
        <v>0</v>
      </c>
      <c r="H79" s="12">
        <v>0</v>
      </c>
      <c r="I79" s="12">
        <v>0</v>
      </c>
      <c r="J79" s="12">
        <v>0</v>
      </c>
      <c r="K79" s="12">
        <f t="shared" si="2"/>
        <v>12636.9</v>
      </c>
      <c r="L79" s="12">
        <v>1422.8</v>
      </c>
      <c r="M79" s="12">
        <v>1259.7</v>
      </c>
      <c r="N79" s="12">
        <v>-0.1000000000003638</v>
      </c>
      <c r="O79" s="12">
        <f t="shared" si="3"/>
        <v>2682.3999999999996</v>
      </c>
      <c r="P79" s="12">
        <v>9954.5</v>
      </c>
    </row>
    <row r="80" spans="1:16" x14ac:dyDescent="0.25">
      <c r="A80" s="14"/>
      <c r="B80" s="6"/>
      <c r="C80" s="6" t="s">
        <v>545</v>
      </c>
      <c r="D80" s="6" t="s">
        <v>545</v>
      </c>
      <c r="E80" s="6" t="s">
        <v>545</v>
      </c>
      <c r="F80" s="6" t="s">
        <v>545</v>
      </c>
      <c r="G80" s="6" t="s">
        <v>545</v>
      </c>
      <c r="H80" s="6" t="s">
        <v>545</v>
      </c>
      <c r="I80" s="6" t="s">
        <v>545</v>
      </c>
      <c r="J80" s="6" t="s">
        <v>545</v>
      </c>
      <c r="K80" s="6" t="s">
        <v>545</v>
      </c>
      <c r="L80" s="6" t="s">
        <v>545</v>
      </c>
      <c r="M80" s="6" t="s">
        <v>545</v>
      </c>
      <c r="N80" s="6" t="s">
        <v>545</v>
      </c>
      <c r="O80" s="6" t="s">
        <v>545</v>
      </c>
      <c r="P80" s="6" t="s">
        <v>545</v>
      </c>
    </row>
    <row r="81" spans="1:16" x14ac:dyDescent="0.25">
      <c r="A81" s="11" t="s">
        <v>538</v>
      </c>
      <c r="C81" s="12"/>
      <c r="K81" s="12"/>
      <c r="O81" s="12"/>
    </row>
    <row r="82" spans="1:16" x14ac:dyDescent="0.25">
      <c r="A82" s="2" t="s">
        <v>120</v>
      </c>
      <c r="B82" s="1" t="s">
        <v>121</v>
      </c>
      <c r="C82" s="12">
        <v>11669.1</v>
      </c>
      <c r="D82" s="12">
        <v>400</v>
      </c>
      <c r="E82" s="12">
        <v>788</v>
      </c>
      <c r="F82" s="12">
        <v>468</v>
      </c>
      <c r="G82" s="12">
        <v>739.32</v>
      </c>
      <c r="H82" s="12">
        <v>0</v>
      </c>
      <c r="I82" s="12">
        <v>0</v>
      </c>
      <c r="J82" s="12">
        <v>0</v>
      </c>
      <c r="K82" s="12">
        <f t="shared" si="2"/>
        <v>14064.42</v>
      </c>
      <c r="L82" s="12">
        <v>1727.72</v>
      </c>
      <c r="M82" s="12">
        <v>1341.96</v>
      </c>
      <c r="N82" s="12">
        <v>3226.74</v>
      </c>
      <c r="O82" s="12">
        <f t="shared" si="3"/>
        <v>6296.42</v>
      </c>
      <c r="P82" s="12">
        <v>7768</v>
      </c>
    </row>
    <row r="83" spans="1:16" x14ac:dyDescent="0.25">
      <c r="A83" s="2" t="s">
        <v>122</v>
      </c>
      <c r="B83" s="1" t="s">
        <v>123</v>
      </c>
      <c r="C83" s="12">
        <v>14052.6</v>
      </c>
      <c r="D83" s="12">
        <v>200</v>
      </c>
      <c r="E83" s="12">
        <v>991</v>
      </c>
      <c r="F83" s="12">
        <v>603</v>
      </c>
      <c r="G83" s="12">
        <v>739.32</v>
      </c>
      <c r="H83" s="12">
        <v>0</v>
      </c>
      <c r="I83" s="12">
        <v>0</v>
      </c>
      <c r="J83" s="12">
        <v>0</v>
      </c>
      <c r="K83" s="12">
        <f t="shared" si="2"/>
        <v>16585.920000000002</v>
      </c>
      <c r="L83" s="12">
        <v>2266.3200000000002</v>
      </c>
      <c r="M83" s="12">
        <v>1616.06</v>
      </c>
      <c r="N83" s="12">
        <v>4.0000000000873115E-2</v>
      </c>
      <c r="O83" s="12">
        <f t="shared" si="3"/>
        <v>3882.420000000001</v>
      </c>
      <c r="P83" s="12">
        <v>12703.5</v>
      </c>
    </row>
    <row r="84" spans="1:16" x14ac:dyDescent="0.25">
      <c r="A84" s="2" t="s">
        <v>124</v>
      </c>
      <c r="B84" s="1" t="s">
        <v>125</v>
      </c>
      <c r="C84" s="12">
        <v>12197.1</v>
      </c>
      <c r="D84" s="12">
        <v>200</v>
      </c>
      <c r="E84" s="12">
        <v>815</v>
      </c>
      <c r="F84" s="12">
        <v>496</v>
      </c>
      <c r="G84" s="12">
        <v>492.88</v>
      </c>
      <c r="H84" s="12">
        <v>0</v>
      </c>
      <c r="I84" s="12">
        <v>0</v>
      </c>
      <c r="J84" s="12">
        <v>0</v>
      </c>
      <c r="K84" s="12">
        <f t="shared" si="2"/>
        <v>14200.98</v>
      </c>
      <c r="L84" s="12">
        <v>1756.9</v>
      </c>
      <c r="M84" s="12">
        <v>1402.66</v>
      </c>
      <c r="N84" s="12">
        <v>8270.4199999999983</v>
      </c>
      <c r="O84" s="12">
        <f t="shared" si="3"/>
        <v>11429.98</v>
      </c>
      <c r="P84" s="12">
        <v>2771</v>
      </c>
    </row>
    <row r="85" spans="1:16" x14ac:dyDescent="0.25">
      <c r="A85" s="2" t="s">
        <v>126</v>
      </c>
      <c r="B85" s="1" t="s">
        <v>127</v>
      </c>
      <c r="C85" s="12">
        <v>10894.98</v>
      </c>
      <c r="D85" s="12">
        <v>200</v>
      </c>
      <c r="E85" s="12">
        <v>717</v>
      </c>
      <c r="F85" s="12">
        <v>447</v>
      </c>
      <c r="G85" s="12">
        <v>616.1</v>
      </c>
      <c r="H85" s="12">
        <v>0</v>
      </c>
      <c r="I85" s="12">
        <v>0</v>
      </c>
      <c r="J85" s="12">
        <v>0</v>
      </c>
      <c r="K85" s="12">
        <f t="shared" si="2"/>
        <v>12875.08</v>
      </c>
      <c r="L85" s="12">
        <v>1473.68</v>
      </c>
      <c r="M85" s="12">
        <v>1254.32</v>
      </c>
      <c r="N85" s="12">
        <v>4747.08</v>
      </c>
      <c r="O85" s="12">
        <f t="shared" si="3"/>
        <v>7475.08</v>
      </c>
      <c r="P85" s="12">
        <v>5400</v>
      </c>
    </row>
    <row r="86" spans="1:16" x14ac:dyDescent="0.25">
      <c r="A86" s="2" t="s">
        <v>128</v>
      </c>
      <c r="B86" s="1" t="s">
        <v>129</v>
      </c>
      <c r="C86" s="12">
        <v>12197.1</v>
      </c>
      <c r="D86" s="12">
        <v>400</v>
      </c>
      <c r="E86" s="12">
        <v>815</v>
      </c>
      <c r="F86" s="12">
        <v>496</v>
      </c>
      <c r="G86" s="12">
        <v>513.4</v>
      </c>
      <c r="H86" s="12">
        <v>0</v>
      </c>
      <c r="I86" s="12">
        <v>0</v>
      </c>
      <c r="J86" s="12">
        <v>0</v>
      </c>
      <c r="K86" s="12">
        <f t="shared" si="2"/>
        <v>14421.5</v>
      </c>
      <c r="L86" s="12">
        <v>1804</v>
      </c>
      <c r="M86" s="12">
        <v>1402.68</v>
      </c>
      <c r="N86" s="12">
        <v>9468.32</v>
      </c>
      <c r="O86" s="12">
        <f t="shared" si="3"/>
        <v>12675</v>
      </c>
      <c r="P86" s="12">
        <v>1746.5</v>
      </c>
    </row>
    <row r="87" spans="1:16" x14ac:dyDescent="0.25">
      <c r="A87" s="2" t="s">
        <v>132</v>
      </c>
      <c r="B87" s="1" t="s">
        <v>133</v>
      </c>
      <c r="C87" s="12">
        <v>11279.1</v>
      </c>
      <c r="D87" s="12">
        <v>400</v>
      </c>
      <c r="E87" s="12">
        <v>737</v>
      </c>
      <c r="F87" s="12">
        <v>455</v>
      </c>
      <c r="G87" s="12">
        <v>492.88</v>
      </c>
      <c r="H87" s="12">
        <v>0</v>
      </c>
      <c r="I87" s="12">
        <v>0</v>
      </c>
      <c r="J87" s="12">
        <v>751.94</v>
      </c>
      <c r="K87" s="12">
        <f t="shared" si="2"/>
        <v>14115.92</v>
      </c>
      <c r="L87" s="12">
        <v>1658.42</v>
      </c>
      <c r="M87" s="12">
        <v>1297.0999999999999</v>
      </c>
      <c r="N87" s="12">
        <v>112.39999999999964</v>
      </c>
      <c r="O87" s="12">
        <f t="shared" si="3"/>
        <v>3067.9199999999996</v>
      </c>
      <c r="P87" s="12">
        <v>11048</v>
      </c>
    </row>
    <row r="88" spans="1:16" x14ac:dyDescent="0.25">
      <c r="A88" s="2" t="s">
        <v>134</v>
      </c>
      <c r="B88" s="1" t="s">
        <v>135</v>
      </c>
      <c r="C88" s="12">
        <v>11279.1</v>
      </c>
      <c r="D88" s="12">
        <v>400</v>
      </c>
      <c r="E88" s="12">
        <v>737</v>
      </c>
      <c r="F88" s="12">
        <v>455</v>
      </c>
      <c r="G88" s="12">
        <v>492.88</v>
      </c>
      <c r="H88" s="12">
        <v>0</v>
      </c>
      <c r="I88" s="12">
        <v>0</v>
      </c>
      <c r="J88" s="12">
        <v>751.94</v>
      </c>
      <c r="K88" s="12">
        <f t="shared" si="2"/>
        <v>14115.92</v>
      </c>
      <c r="L88" s="12">
        <v>1658.42</v>
      </c>
      <c r="M88" s="12">
        <v>1297.0999999999999</v>
      </c>
      <c r="N88" s="12">
        <v>112.89999999999964</v>
      </c>
      <c r="O88" s="12">
        <f t="shared" si="3"/>
        <v>3068.4199999999996</v>
      </c>
      <c r="P88" s="12">
        <v>11047.5</v>
      </c>
    </row>
    <row r="89" spans="1:16" x14ac:dyDescent="0.25">
      <c r="A89" s="2" t="s">
        <v>136</v>
      </c>
      <c r="B89" s="1" t="s">
        <v>137</v>
      </c>
      <c r="C89" s="12">
        <v>12941.1</v>
      </c>
      <c r="D89" s="12">
        <v>400</v>
      </c>
      <c r="E89" s="12">
        <v>815</v>
      </c>
      <c r="F89" s="12">
        <v>496</v>
      </c>
      <c r="G89" s="12">
        <v>492.88</v>
      </c>
      <c r="H89" s="12">
        <v>0</v>
      </c>
      <c r="I89" s="12">
        <v>0</v>
      </c>
      <c r="J89" s="12">
        <v>0</v>
      </c>
      <c r="K89" s="12">
        <f t="shared" si="2"/>
        <v>15144.98</v>
      </c>
      <c r="L89" s="12">
        <v>1958.54</v>
      </c>
      <c r="M89" s="12">
        <v>1488.22</v>
      </c>
      <c r="N89" s="12">
        <v>11578.22</v>
      </c>
      <c r="O89" s="12">
        <f t="shared" si="3"/>
        <v>15024.98</v>
      </c>
      <c r="P89" s="12">
        <v>120</v>
      </c>
    </row>
    <row r="90" spans="1:16" x14ac:dyDescent="0.25">
      <c r="A90" s="2" t="s">
        <v>138</v>
      </c>
      <c r="B90" s="1" t="s">
        <v>139</v>
      </c>
      <c r="C90" s="12">
        <v>12197.1</v>
      </c>
      <c r="D90" s="12">
        <v>400</v>
      </c>
      <c r="E90" s="12">
        <v>815</v>
      </c>
      <c r="F90" s="12">
        <v>496</v>
      </c>
      <c r="G90" s="12">
        <v>492.88</v>
      </c>
      <c r="H90" s="12">
        <v>0</v>
      </c>
      <c r="I90" s="12">
        <v>0</v>
      </c>
      <c r="J90" s="12">
        <v>0</v>
      </c>
      <c r="K90" s="12">
        <f t="shared" si="2"/>
        <v>14400.98</v>
      </c>
      <c r="L90" s="12">
        <v>1799.62</v>
      </c>
      <c r="M90" s="12">
        <v>1402.68</v>
      </c>
      <c r="N90" s="12">
        <v>4870.68</v>
      </c>
      <c r="O90" s="12">
        <f t="shared" si="3"/>
        <v>8072.9800000000005</v>
      </c>
      <c r="P90" s="12">
        <v>6328</v>
      </c>
    </row>
    <row r="91" spans="1:16" x14ac:dyDescent="0.25">
      <c r="A91" s="2" t="s">
        <v>140</v>
      </c>
      <c r="B91" s="1" t="s">
        <v>141</v>
      </c>
      <c r="C91" s="12">
        <v>12197.1</v>
      </c>
      <c r="D91" s="12">
        <v>400</v>
      </c>
      <c r="E91" s="12">
        <v>815</v>
      </c>
      <c r="F91" s="12">
        <v>496</v>
      </c>
      <c r="G91" s="12">
        <v>492.88</v>
      </c>
      <c r="H91" s="12">
        <v>0</v>
      </c>
      <c r="I91" s="12">
        <v>0</v>
      </c>
      <c r="J91" s="12">
        <v>0</v>
      </c>
      <c r="K91" s="12">
        <f t="shared" si="2"/>
        <v>14400.98</v>
      </c>
      <c r="L91" s="12">
        <v>1799.62</v>
      </c>
      <c r="M91" s="12">
        <v>1402.66</v>
      </c>
      <c r="N91" s="12">
        <v>122.20000000000073</v>
      </c>
      <c r="O91" s="12">
        <f t="shared" si="3"/>
        <v>3324.4800000000005</v>
      </c>
      <c r="P91" s="12">
        <v>11076.5</v>
      </c>
    </row>
    <row r="92" spans="1:16" x14ac:dyDescent="0.25">
      <c r="A92" s="2" t="s">
        <v>142</v>
      </c>
      <c r="B92" s="1" t="s">
        <v>143</v>
      </c>
      <c r="C92" s="12">
        <v>11383.96</v>
      </c>
      <c r="D92" s="12">
        <v>200</v>
      </c>
      <c r="E92" s="12">
        <v>815</v>
      </c>
      <c r="F92" s="12">
        <v>429.83</v>
      </c>
      <c r="G92" s="12">
        <v>369.66</v>
      </c>
      <c r="H92" s="12">
        <v>0</v>
      </c>
      <c r="I92" s="12">
        <v>0</v>
      </c>
      <c r="J92" s="12">
        <v>0</v>
      </c>
      <c r="K92" s="12">
        <f t="shared" si="2"/>
        <v>13198.449999999999</v>
      </c>
      <c r="L92" s="12">
        <v>1392.45</v>
      </c>
      <c r="M92" s="12">
        <v>1402.66</v>
      </c>
      <c r="N92" s="12">
        <v>6143.8399999999983</v>
      </c>
      <c r="O92" s="12">
        <f t="shared" si="3"/>
        <v>8938.9499999999989</v>
      </c>
      <c r="P92" s="12">
        <v>4259.5</v>
      </c>
    </row>
    <row r="93" spans="1:16" x14ac:dyDescent="0.25">
      <c r="A93" s="2" t="s">
        <v>144</v>
      </c>
      <c r="B93" s="1" t="s">
        <v>145</v>
      </c>
      <c r="C93" s="12">
        <v>10903.13</v>
      </c>
      <c r="D93" s="12">
        <v>200</v>
      </c>
      <c r="E93" s="12">
        <v>737</v>
      </c>
      <c r="F93" s="12">
        <v>439.83</v>
      </c>
      <c r="G93" s="12">
        <v>369.66</v>
      </c>
      <c r="H93" s="12">
        <v>0</v>
      </c>
      <c r="I93" s="12">
        <v>0</v>
      </c>
      <c r="J93" s="12">
        <v>375.97</v>
      </c>
      <c r="K93" s="12">
        <f t="shared" si="2"/>
        <v>13025.589999999998</v>
      </c>
      <c r="L93" s="12">
        <v>1465.68</v>
      </c>
      <c r="M93" s="12">
        <v>1297.0999999999999</v>
      </c>
      <c r="N93" s="12">
        <v>112.80999999999767</v>
      </c>
      <c r="O93" s="12">
        <f t="shared" si="3"/>
        <v>2875.5899999999974</v>
      </c>
      <c r="P93" s="12">
        <v>10150</v>
      </c>
    </row>
    <row r="94" spans="1:16" x14ac:dyDescent="0.25">
      <c r="A94" s="2" t="s">
        <v>146</v>
      </c>
      <c r="B94" s="1" t="s">
        <v>147</v>
      </c>
      <c r="C94" s="12">
        <v>12197.1</v>
      </c>
      <c r="D94" s="12">
        <v>200</v>
      </c>
      <c r="E94" s="12">
        <v>815</v>
      </c>
      <c r="F94" s="12">
        <v>496</v>
      </c>
      <c r="G94" s="12">
        <v>369.66</v>
      </c>
      <c r="H94" s="12">
        <v>0</v>
      </c>
      <c r="I94" s="12">
        <v>0</v>
      </c>
      <c r="J94" s="12">
        <v>0</v>
      </c>
      <c r="K94" s="12">
        <f t="shared" si="2"/>
        <v>14077.76</v>
      </c>
      <c r="L94" s="12">
        <v>1730.58</v>
      </c>
      <c r="M94" s="12">
        <v>1402.66</v>
      </c>
      <c r="N94" s="12">
        <v>113.02000000000044</v>
      </c>
      <c r="O94" s="12">
        <f t="shared" si="3"/>
        <v>3246.26</v>
      </c>
      <c r="P94" s="12">
        <v>10831.5</v>
      </c>
    </row>
    <row r="95" spans="1:16" x14ac:dyDescent="0.25">
      <c r="A95" s="2" t="s">
        <v>148</v>
      </c>
      <c r="B95" s="1" t="s">
        <v>149</v>
      </c>
      <c r="C95" s="12">
        <v>12197.1</v>
      </c>
      <c r="D95" s="12">
        <v>0</v>
      </c>
      <c r="E95" s="12">
        <v>815</v>
      </c>
      <c r="F95" s="12">
        <v>496</v>
      </c>
      <c r="G95" s="12">
        <v>246.44</v>
      </c>
      <c r="H95" s="12">
        <v>0</v>
      </c>
      <c r="I95" s="12">
        <v>0</v>
      </c>
      <c r="J95" s="12">
        <v>0</v>
      </c>
      <c r="K95" s="12">
        <f t="shared" si="2"/>
        <v>13754.54</v>
      </c>
      <c r="L95" s="12">
        <v>1661.54</v>
      </c>
      <c r="M95" s="12">
        <v>1402.66</v>
      </c>
      <c r="N95" s="12">
        <v>5023.84</v>
      </c>
      <c r="O95" s="12">
        <f t="shared" si="3"/>
        <v>8088.04</v>
      </c>
      <c r="P95" s="12">
        <v>5666.5</v>
      </c>
    </row>
    <row r="96" spans="1:16" x14ac:dyDescent="0.25">
      <c r="A96" s="2" t="s">
        <v>150</v>
      </c>
      <c r="B96" s="1" t="s">
        <v>151</v>
      </c>
      <c r="C96" s="12">
        <v>11279.1</v>
      </c>
      <c r="D96" s="12">
        <v>400</v>
      </c>
      <c r="E96" s="12">
        <v>737</v>
      </c>
      <c r="F96" s="12">
        <v>455</v>
      </c>
      <c r="G96" s="12">
        <v>246.44</v>
      </c>
      <c r="H96" s="12">
        <v>0</v>
      </c>
      <c r="I96" s="12">
        <v>0</v>
      </c>
      <c r="J96" s="12">
        <v>0</v>
      </c>
      <c r="K96" s="12">
        <f t="shared" si="2"/>
        <v>13117.54</v>
      </c>
      <c r="L96" s="12">
        <v>1525.48</v>
      </c>
      <c r="M96" s="12">
        <v>1297.0999999999999</v>
      </c>
      <c r="N96" s="12">
        <v>4840.9600000000009</v>
      </c>
      <c r="O96" s="12">
        <f t="shared" si="3"/>
        <v>7663.5400000000009</v>
      </c>
      <c r="P96" s="12">
        <v>5454</v>
      </c>
    </row>
    <row r="97" spans="1:16" x14ac:dyDescent="0.25">
      <c r="A97" s="2" t="s">
        <v>152</v>
      </c>
      <c r="B97" s="1" t="s">
        <v>153</v>
      </c>
      <c r="C97" s="12">
        <v>10816.96</v>
      </c>
      <c r="D97" s="12">
        <v>200</v>
      </c>
      <c r="E97" s="12">
        <v>717</v>
      </c>
      <c r="F97" s="12">
        <v>447</v>
      </c>
      <c r="G97" s="12">
        <v>246.44</v>
      </c>
      <c r="H97" s="12">
        <v>0</v>
      </c>
      <c r="I97" s="12">
        <v>0</v>
      </c>
      <c r="J97" s="12">
        <v>0</v>
      </c>
      <c r="K97" s="12">
        <f t="shared" si="2"/>
        <v>12427.4</v>
      </c>
      <c r="L97" s="12">
        <v>1378.06</v>
      </c>
      <c r="M97" s="12">
        <v>1254.32</v>
      </c>
      <c r="N97" s="12">
        <v>3379.0200000000004</v>
      </c>
      <c r="O97" s="12">
        <f t="shared" si="3"/>
        <v>6011.4000000000005</v>
      </c>
      <c r="P97" s="12">
        <v>6416</v>
      </c>
    </row>
    <row r="98" spans="1:16" x14ac:dyDescent="0.25">
      <c r="A98" s="2" t="s">
        <v>154</v>
      </c>
      <c r="B98" s="1" t="s">
        <v>155</v>
      </c>
      <c r="C98" s="12">
        <v>12197.1</v>
      </c>
      <c r="D98" s="12">
        <v>400</v>
      </c>
      <c r="E98" s="12">
        <v>788</v>
      </c>
      <c r="F98" s="12">
        <v>468</v>
      </c>
      <c r="G98" s="12">
        <v>0</v>
      </c>
      <c r="H98" s="12">
        <v>0</v>
      </c>
      <c r="I98" s="12">
        <v>0</v>
      </c>
      <c r="J98" s="12">
        <v>0</v>
      </c>
      <c r="K98" s="12">
        <f t="shared" si="2"/>
        <v>13853.1</v>
      </c>
      <c r="L98" s="12">
        <v>1682.58</v>
      </c>
      <c r="M98" s="12">
        <v>1402.66</v>
      </c>
      <c r="N98" s="12">
        <v>5909.3600000000006</v>
      </c>
      <c r="O98" s="12">
        <f t="shared" si="3"/>
        <v>8994.6</v>
      </c>
      <c r="P98" s="12">
        <v>4858.5</v>
      </c>
    </row>
    <row r="99" spans="1:16" x14ac:dyDescent="0.25">
      <c r="A99" s="2" t="s">
        <v>156</v>
      </c>
      <c r="B99" s="1" t="s">
        <v>157</v>
      </c>
      <c r="C99" s="12">
        <v>12197.1</v>
      </c>
      <c r="D99" s="12">
        <v>0</v>
      </c>
      <c r="E99" s="12">
        <v>815</v>
      </c>
      <c r="F99" s="12">
        <v>496</v>
      </c>
      <c r="G99" s="12">
        <v>0</v>
      </c>
      <c r="H99" s="12">
        <v>0</v>
      </c>
      <c r="I99" s="12">
        <v>0</v>
      </c>
      <c r="J99" s="12">
        <v>0</v>
      </c>
      <c r="K99" s="12">
        <f t="shared" si="2"/>
        <v>13508.1</v>
      </c>
      <c r="L99" s="12">
        <v>1608.9</v>
      </c>
      <c r="M99" s="12">
        <v>1402.66</v>
      </c>
      <c r="N99" s="12">
        <v>5922.5400000000009</v>
      </c>
      <c r="O99" s="12">
        <f t="shared" si="3"/>
        <v>8934.1000000000022</v>
      </c>
      <c r="P99" s="12">
        <v>4574</v>
      </c>
    </row>
    <row r="100" spans="1:16" x14ac:dyDescent="0.25">
      <c r="A100" s="2" t="s">
        <v>158</v>
      </c>
      <c r="B100" s="1" t="s">
        <v>159</v>
      </c>
      <c r="C100" s="12">
        <v>11669.1</v>
      </c>
      <c r="D100" s="12">
        <v>400</v>
      </c>
      <c r="E100" s="12">
        <v>788</v>
      </c>
      <c r="F100" s="12">
        <v>468</v>
      </c>
      <c r="G100" s="12">
        <v>0</v>
      </c>
      <c r="H100" s="12">
        <v>0</v>
      </c>
      <c r="I100" s="12">
        <v>0</v>
      </c>
      <c r="J100" s="12">
        <v>0</v>
      </c>
      <c r="K100" s="12">
        <f t="shared" si="2"/>
        <v>13325.1</v>
      </c>
      <c r="L100" s="12">
        <v>1569.8</v>
      </c>
      <c r="M100" s="12">
        <v>1341.94</v>
      </c>
      <c r="N100" s="12">
        <v>5650.8600000000006</v>
      </c>
      <c r="O100" s="12">
        <f t="shared" si="3"/>
        <v>8562.6</v>
      </c>
      <c r="P100" s="12">
        <v>4762.5</v>
      </c>
    </row>
    <row r="101" spans="1:16" x14ac:dyDescent="0.25">
      <c r="A101" s="2" t="s">
        <v>160</v>
      </c>
      <c r="B101" s="1" t="s">
        <v>161</v>
      </c>
      <c r="C101" s="12">
        <v>15675</v>
      </c>
      <c r="D101" s="12">
        <v>0</v>
      </c>
      <c r="E101" s="12">
        <v>1128</v>
      </c>
      <c r="F101" s="12">
        <v>703</v>
      </c>
      <c r="G101" s="12">
        <v>0</v>
      </c>
      <c r="H101" s="12">
        <v>0</v>
      </c>
      <c r="I101" s="12">
        <v>0</v>
      </c>
      <c r="J101" s="12">
        <v>0</v>
      </c>
      <c r="K101" s="12">
        <f t="shared" si="2"/>
        <v>17506</v>
      </c>
      <c r="L101" s="12">
        <v>2462.84</v>
      </c>
      <c r="M101" s="12">
        <v>1802.62</v>
      </c>
      <c r="N101" s="12">
        <v>2986.0400000000009</v>
      </c>
      <c r="O101" s="12">
        <f t="shared" si="3"/>
        <v>7251.5000000000009</v>
      </c>
      <c r="P101" s="12">
        <v>10254.5</v>
      </c>
    </row>
    <row r="102" spans="1:16" x14ac:dyDescent="0.25">
      <c r="A102" s="2" t="s">
        <v>162</v>
      </c>
      <c r="B102" s="1" t="s">
        <v>163</v>
      </c>
      <c r="C102" s="12">
        <v>12197.1</v>
      </c>
      <c r="D102" s="12">
        <v>200</v>
      </c>
      <c r="E102" s="12">
        <v>788</v>
      </c>
      <c r="F102" s="12">
        <v>468</v>
      </c>
      <c r="G102" s="12">
        <v>0</v>
      </c>
      <c r="H102" s="12">
        <v>0</v>
      </c>
      <c r="I102" s="12">
        <v>0</v>
      </c>
      <c r="J102" s="12">
        <v>813.14</v>
      </c>
      <c r="K102" s="12">
        <f t="shared" si="2"/>
        <v>14466.24</v>
      </c>
      <c r="L102" s="12">
        <v>1726.7</v>
      </c>
      <c r="M102" s="12">
        <v>1402.66</v>
      </c>
      <c r="N102" s="12">
        <v>121.8799999999992</v>
      </c>
      <c r="O102" s="12">
        <f t="shared" si="3"/>
        <v>3251.2399999999993</v>
      </c>
      <c r="P102" s="12">
        <v>11215</v>
      </c>
    </row>
    <row r="103" spans="1:16" x14ac:dyDescent="0.25">
      <c r="A103" s="2" t="s">
        <v>164</v>
      </c>
      <c r="B103" s="1" t="s">
        <v>165</v>
      </c>
      <c r="C103" s="12">
        <v>11279.1</v>
      </c>
      <c r="D103" s="12">
        <v>200</v>
      </c>
      <c r="E103" s="12">
        <v>737</v>
      </c>
      <c r="F103" s="12">
        <v>455</v>
      </c>
      <c r="G103" s="12">
        <v>0</v>
      </c>
      <c r="H103" s="12">
        <v>0</v>
      </c>
      <c r="I103" s="12">
        <v>0</v>
      </c>
      <c r="J103" s="12">
        <v>375.97</v>
      </c>
      <c r="K103" s="12">
        <f t="shared" si="2"/>
        <v>13047.07</v>
      </c>
      <c r="L103" s="12">
        <v>1470.27</v>
      </c>
      <c r="M103" s="12">
        <v>1297.06</v>
      </c>
      <c r="N103" s="12">
        <v>112.73999999999978</v>
      </c>
      <c r="O103" s="12">
        <f t="shared" si="3"/>
        <v>2880.0699999999997</v>
      </c>
      <c r="P103" s="12">
        <v>10167</v>
      </c>
    </row>
    <row r="104" spans="1:16" x14ac:dyDescent="0.25">
      <c r="A104" s="2" t="s">
        <v>436</v>
      </c>
      <c r="B104" s="1" t="s">
        <v>459</v>
      </c>
      <c r="C104" s="12">
        <v>11669.1</v>
      </c>
      <c r="D104" s="12">
        <v>200</v>
      </c>
      <c r="E104" s="12">
        <v>788</v>
      </c>
      <c r="F104" s="12">
        <v>468</v>
      </c>
      <c r="G104" s="12">
        <v>0</v>
      </c>
      <c r="H104" s="12">
        <v>0</v>
      </c>
      <c r="I104" s="12">
        <v>0</v>
      </c>
      <c r="J104" s="12">
        <v>0</v>
      </c>
      <c r="K104" s="12">
        <f t="shared" si="2"/>
        <v>13125.1</v>
      </c>
      <c r="L104" s="12">
        <v>1527.08</v>
      </c>
      <c r="M104" s="12">
        <v>1341.94</v>
      </c>
      <c r="N104" s="12">
        <v>7.999999999992724E-2</v>
      </c>
      <c r="O104" s="12">
        <f t="shared" si="3"/>
        <v>2869.1</v>
      </c>
      <c r="P104" s="12">
        <v>10256</v>
      </c>
    </row>
    <row r="105" spans="1:16" x14ac:dyDescent="0.25">
      <c r="A105" s="14"/>
      <c r="B105" s="6"/>
      <c r="C105" s="6" t="s">
        <v>545</v>
      </c>
      <c r="D105" s="6" t="s">
        <v>545</v>
      </c>
      <c r="E105" s="6" t="s">
        <v>545</v>
      </c>
      <c r="F105" s="6" t="s">
        <v>545</v>
      </c>
      <c r="G105" s="6" t="s">
        <v>545</v>
      </c>
      <c r="H105" s="6" t="s">
        <v>545</v>
      </c>
      <c r="I105" s="6" t="s">
        <v>545</v>
      </c>
      <c r="J105" s="6" t="s">
        <v>545</v>
      </c>
      <c r="K105" s="6" t="s">
        <v>545</v>
      </c>
      <c r="L105" s="6" t="s">
        <v>545</v>
      </c>
      <c r="M105" s="6" t="s">
        <v>545</v>
      </c>
      <c r="N105" s="6" t="s">
        <v>545</v>
      </c>
      <c r="O105" s="6" t="s">
        <v>545</v>
      </c>
      <c r="P105" s="6" t="s">
        <v>545</v>
      </c>
    </row>
    <row r="106" spans="1:16" x14ac:dyDescent="0.25">
      <c r="A106" s="11" t="s">
        <v>539</v>
      </c>
      <c r="C106" s="12"/>
      <c r="K106" s="12"/>
      <c r="O106" s="12"/>
    </row>
    <row r="107" spans="1:16" x14ac:dyDescent="0.25">
      <c r="A107" s="2" t="s">
        <v>166</v>
      </c>
      <c r="B107" s="1" t="s">
        <v>167</v>
      </c>
      <c r="C107" s="12">
        <v>12038.1</v>
      </c>
      <c r="D107" s="12">
        <v>400</v>
      </c>
      <c r="E107" s="12">
        <v>802</v>
      </c>
      <c r="F107" s="12">
        <v>482</v>
      </c>
      <c r="G107" s="12">
        <v>739.32</v>
      </c>
      <c r="H107" s="12">
        <v>0</v>
      </c>
      <c r="I107" s="12">
        <v>0</v>
      </c>
      <c r="J107" s="12">
        <v>401.27</v>
      </c>
      <c r="K107" s="12">
        <f t="shared" si="2"/>
        <v>14862.69</v>
      </c>
      <c r="L107" s="12">
        <v>1855.38</v>
      </c>
      <c r="M107" s="12">
        <v>1384.38</v>
      </c>
      <c r="N107" s="12">
        <v>5939.43</v>
      </c>
      <c r="O107" s="12">
        <f t="shared" si="3"/>
        <v>9179.19</v>
      </c>
      <c r="P107" s="12">
        <v>5683.5</v>
      </c>
    </row>
    <row r="108" spans="1:16" x14ac:dyDescent="0.25">
      <c r="A108" s="2" t="s">
        <v>168</v>
      </c>
      <c r="B108" s="1" t="s">
        <v>169</v>
      </c>
      <c r="C108" s="12">
        <v>11279.1</v>
      </c>
      <c r="D108" s="12">
        <v>0</v>
      </c>
      <c r="E108" s="12">
        <v>737</v>
      </c>
      <c r="F108" s="12">
        <v>455</v>
      </c>
      <c r="G108" s="12">
        <v>739.32</v>
      </c>
      <c r="H108" s="12">
        <v>0</v>
      </c>
      <c r="I108" s="12">
        <v>0</v>
      </c>
      <c r="J108" s="12">
        <v>751.94</v>
      </c>
      <c r="K108" s="12">
        <f t="shared" si="2"/>
        <v>13962.36</v>
      </c>
      <c r="L108" s="12">
        <v>1625.62</v>
      </c>
      <c r="M108" s="12">
        <v>1297.0999999999999</v>
      </c>
      <c r="N108" s="12">
        <v>2762.1400000000012</v>
      </c>
      <c r="O108" s="12">
        <f t="shared" si="3"/>
        <v>5684.8600000000006</v>
      </c>
      <c r="P108" s="12">
        <v>8277.5</v>
      </c>
    </row>
    <row r="109" spans="1:16" x14ac:dyDescent="0.25">
      <c r="A109" s="2" t="s">
        <v>170</v>
      </c>
      <c r="B109" s="1" t="s">
        <v>171</v>
      </c>
      <c r="C109" s="12">
        <v>11269.7</v>
      </c>
      <c r="D109" s="12">
        <v>0</v>
      </c>
      <c r="E109" s="12">
        <v>737</v>
      </c>
      <c r="F109" s="12">
        <v>455</v>
      </c>
      <c r="G109" s="12">
        <v>616.79999999999995</v>
      </c>
      <c r="H109" s="12">
        <v>0</v>
      </c>
      <c r="I109" s="12">
        <v>0</v>
      </c>
      <c r="J109" s="12">
        <v>0</v>
      </c>
      <c r="K109" s="12">
        <f t="shared" si="2"/>
        <v>13078.5</v>
      </c>
      <c r="L109" s="12">
        <v>1517.13</v>
      </c>
      <c r="M109" s="12">
        <v>1297.0999999999999</v>
      </c>
      <c r="N109" s="12">
        <v>112.77000000000044</v>
      </c>
      <c r="O109" s="12">
        <f t="shared" si="3"/>
        <v>2927.0000000000005</v>
      </c>
      <c r="P109" s="12">
        <v>10151.5</v>
      </c>
    </row>
    <row r="110" spans="1:16" x14ac:dyDescent="0.25">
      <c r="A110" s="2" t="s">
        <v>172</v>
      </c>
      <c r="B110" s="1" t="s">
        <v>173</v>
      </c>
      <c r="C110" s="12">
        <v>11279.1</v>
      </c>
      <c r="D110" s="12">
        <v>375.97</v>
      </c>
      <c r="E110" s="12">
        <v>737</v>
      </c>
      <c r="F110" s="12">
        <v>455</v>
      </c>
      <c r="G110" s="12">
        <v>739.32</v>
      </c>
      <c r="H110" s="12">
        <v>0</v>
      </c>
      <c r="I110" s="12">
        <v>0</v>
      </c>
      <c r="J110" s="12">
        <v>0</v>
      </c>
      <c r="K110" s="12">
        <f t="shared" si="2"/>
        <v>13586.39</v>
      </c>
      <c r="L110" s="12">
        <v>1625.61</v>
      </c>
      <c r="M110" s="12">
        <v>1297.0999999999999</v>
      </c>
      <c r="N110" s="12">
        <v>6292.68</v>
      </c>
      <c r="O110" s="12">
        <f t="shared" si="3"/>
        <v>9215.39</v>
      </c>
      <c r="P110" s="12">
        <v>4371</v>
      </c>
    </row>
    <row r="111" spans="1:16" x14ac:dyDescent="0.25">
      <c r="A111" s="2" t="s">
        <v>174</v>
      </c>
      <c r="B111" s="1" t="s">
        <v>175</v>
      </c>
      <c r="C111" s="12">
        <v>11275.97</v>
      </c>
      <c r="D111" s="12">
        <v>200</v>
      </c>
      <c r="E111" s="12">
        <v>737</v>
      </c>
      <c r="F111" s="12">
        <v>455</v>
      </c>
      <c r="G111" s="12">
        <v>616.1</v>
      </c>
      <c r="H111" s="12">
        <v>0</v>
      </c>
      <c r="I111" s="12">
        <v>0</v>
      </c>
      <c r="J111" s="12">
        <f>657.95+1163</f>
        <v>1820.95</v>
      </c>
      <c r="K111" s="12">
        <f t="shared" si="2"/>
        <v>15105.02</v>
      </c>
      <c r="L111" s="12">
        <v>1879.73</v>
      </c>
      <c r="M111" s="12">
        <v>1297.0999999999999</v>
      </c>
      <c r="N111" s="12">
        <v>3300.1900000000005</v>
      </c>
      <c r="O111" s="12">
        <f t="shared" si="3"/>
        <v>6477.02</v>
      </c>
      <c r="P111" s="12">
        <v>8628</v>
      </c>
    </row>
    <row r="112" spans="1:16" x14ac:dyDescent="0.25">
      <c r="A112" s="2" t="s">
        <v>176</v>
      </c>
      <c r="B112" s="1" t="s">
        <v>177</v>
      </c>
      <c r="C112" s="12">
        <v>11279.1</v>
      </c>
      <c r="D112" s="12">
        <v>200</v>
      </c>
      <c r="E112" s="12">
        <v>737</v>
      </c>
      <c r="F112" s="12">
        <v>455</v>
      </c>
      <c r="G112" s="12">
        <v>616.1</v>
      </c>
      <c r="H112" s="12">
        <v>0</v>
      </c>
      <c r="I112" s="12">
        <v>0</v>
      </c>
      <c r="J112" s="12">
        <v>375.97</v>
      </c>
      <c r="K112" s="12">
        <f t="shared" si="2"/>
        <v>13663.17</v>
      </c>
      <c r="L112" s="12">
        <v>1601.86</v>
      </c>
      <c r="M112" s="12">
        <v>1297.0999999999999</v>
      </c>
      <c r="N112" s="12">
        <v>8534.2099999999991</v>
      </c>
      <c r="O112" s="12">
        <f t="shared" si="3"/>
        <v>11433.169999999998</v>
      </c>
      <c r="P112" s="12">
        <v>2230</v>
      </c>
    </row>
    <row r="113" spans="1:16" x14ac:dyDescent="0.25">
      <c r="A113" s="2" t="s">
        <v>178</v>
      </c>
      <c r="B113" s="1" t="s">
        <v>179</v>
      </c>
      <c r="C113" s="12">
        <v>12038.1</v>
      </c>
      <c r="D113" s="12">
        <v>400</v>
      </c>
      <c r="E113" s="12">
        <v>802</v>
      </c>
      <c r="F113" s="12">
        <v>482</v>
      </c>
      <c r="G113" s="12">
        <v>616.1</v>
      </c>
      <c r="H113" s="12">
        <v>0</v>
      </c>
      <c r="I113" s="12">
        <v>0</v>
      </c>
      <c r="J113" s="12">
        <v>0</v>
      </c>
      <c r="K113" s="12">
        <f t="shared" si="2"/>
        <v>14338.2</v>
      </c>
      <c r="L113" s="12">
        <v>1786.2</v>
      </c>
      <c r="M113" s="12">
        <v>1384.38</v>
      </c>
      <c r="N113" s="12">
        <v>5822.1200000000008</v>
      </c>
      <c r="O113" s="12">
        <f t="shared" si="3"/>
        <v>8992.7000000000007</v>
      </c>
      <c r="P113" s="12">
        <v>5345.5</v>
      </c>
    </row>
    <row r="114" spans="1:16" x14ac:dyDescent="0.25">
      <c r="A114" s="2" t="s">
        <v>180</v>
      </c>
      <c r="B114" s="1" t="s">
        <v>181</v>
      </c>
      <c r="C114" s="12">
        <v>11279.1</v>
      </c>
      <c r="D114" s="12">
        <v>400</v>
      </c>
      <c r="E114" s="12">
        <v>737</v>
      </c>
      <c r="F114" s="12">
        <v>455</v>
      </c>
      <c r="G114" s="12">
        <v>616.1</v>
      </c>
      <c r="H114" s="12">
        <v>0</v>
      </c>
      <c r="I114" s="12">
        <v>0</v>
      </c>
      <c r="J114" s="12">
        <v>375.97</v>
      </c>
      <c r="K114" s="12">
        <f t="shared" si="2"/>
        <v>13863.17</v>
      </c>
      <c r="L114" s="12">
        <v>1644.58</v>
      </c>
      <c r="M114" s="12">
        <v>1297.0999999999999</v>
      </c>
      <c r="N114" s="12">
        <v>5606.99</v>
      </c>
      <c r="O114" s="12">
        <f t="shared" si="3"/>
        <v>8548.67</v>
      </c>
      <c r="P114" s="12">
        <v>5314.5</v>
      </c>
    </row>
    <row r="115" spans="1:16" x14ac:dyDescent="0.25">
      <c r="A115" s="2" t="s">
        <v>182</v>
      </c>
      <c r="B115" s="1" t="s">
        <v>183</v>
      </c>
      <c r="C115" s="12">
        <v>11279.1</v>
      </c>
      <c r="D115" s="12">
        <v>400</v>
      </c>
      <c r="E115" s="12">
        <v>737</v>
      </c>
      <c r="F115" s="12">
        <v>455</v>
      </c>
      <c r="G115" s="12">
        <v>369.66</v>
      </c>
      <c r="H115" s="12">
        <v>0</v>
      </c>
      <c r="I115" s="12">
        <v>0</v>
      </c>
      <c r="J115" s="12">
        <v>751.94</v>
      </c>
      <c r="K115" s="12">
        <f t="shared" si="2"/>
        <v>13992.7</v>
      </c>
      <c r="L115" s="12">
        <v>1632.1</v>
      </c>
      <c r="M115" s="12">
        <v>1297.0999999999999</v>
      </c>
      <c r="N115" s="12">
        <v>6363.5</v>
      </c>
      <c r="O115" s="12">
        <f t="shared" si="3"/>
        <v>9292.7000000000007</v>
      </c>
      <c r="P115" s="12">
        <v>4700</v>
      </c>
    </row>
    <row r="116" spans="1:16" x14ac:dyDescent="0.25">
      <c r="A116" s="2" t="s">
        <v>184</v>
      </c>
      <c r="B116" s="1" t="s">
        <v>185</v>
      </c>
      <c r="C116" s="12">
        <v>11256</v>
      </c>
      <c r="D116" s="12">
        <v>400</v>
      </c>
      <c r="E116" s="12">
        <v>737</v>
      </c>
      <c r="F116" s="12">
        <v>455</v>
      </c>
      <c r="G116" s="12">
        <v>369.66</v>
      </c>
      <c r="H116" s="12">
        <v>0</v>
      </c>
      <c r="I116" s="12">
        <v>0</v>
      </c>
      <c r="J116" s="12">
        <v>750.4</v>
      </c>
      <c r="K116" s="12">
        <f t="shared" si="2"/>
        <v>13968.06</v>
      </c>
      <c r="L116" s="12">
        <v>1627</v>
      </c>
      <c r="M116" s="12">
        <v>1294.44</v>
      </c>
      <c r="N116" s="12">
        <v>5440.619999999999</v>
      </c>
      <c r="O116" s="12">
        <f t="shared" si="3"/>
        <v>8362.06</v>
      </c>
      <c r="P116" s="12">
        <v>5606</v>
      </c>
    </row>
    <row r="117" spans="1:16" x14ac:dyDescent="0.25">
      <c r="A117" s="2" t="s">
        <v>186</v>
      </c>
      <c r="B117" s="1" t="s">
        <v>187</v>
      </c>
      <c r="C117" s="12">
        <v>11279.1</v>
      </c>
      <c r="D117" s="12">
        <v>0</v>
      </c>
      <c r="E117" s="12">
        <v>737</v>
      </c>
      <c r="F117" s="12">
        <v>288.16000000000003</v>
      </c>
      <c r="G117" s="12">
        <v>369.66</v>
      </c>
      <c r="H117" s="12">
        <v>0</v>
      </c>
      <c r="I117" s="12">
        <v>0</v>
      </c>
      <c r="J117" s="12">
        <v>0</v>
      </c>
      <c r="K117" s="12">
        <f t="shared" si="2"/>
        <v>12673.92</v>
      </c>
      <c r="L117" s="12">
        <f>733.18-65.96</f>
        <v>667.21999999999991</v>
      </c>
      <c r="M117" s="12">
        <v>1297.0999999999999</v>
      </c>
      <c r="N117" s="12">
        <v>4184.6000000000004</v>
      </c>
      <c r="O117" s="12">
        <f t="shared" si="3"/>
        <v>6148.92</v>
      </c>
      <c r="P117" s="12">
        <v>6525</v>
      </c>
    </row>
    <row r="118" spans="1:16" x14ac:dyDescent="0.25">
      <c r="A118" s="2" t="s">
        <v>188</v>
      </c>
      <c r="B118" s="1" t="s">
        <v>189</v>
      </c>
      <c r="C118" s="12">
        <v>12038.1</v>
      </c>
      <c r="D118" s="12">
        <v>200</v>
      </c>
      <c r="E118" s="12">
        <v>802</v>
      </c>
      <c r="F118" s="12">
        <v>482</v>
      </c>
      <c r="G118" s="12">
        <v>492.88</v>
      </c>
      <c r="H118" s="12">
        <v>0</v>
      </c>
      <c r="I118" s="12">
        <v>0</v>
      </c>
      <c r="J118" s="12">
        <v>0</v>
      </c>
      <c r="K118" s="12">
        <f t="shared" si="2"/>
        <v>14014.98</v>
      </c>
      <c r="L118" s="12">
        <v>1717.16</v>
      </c>
      <c r="M118" s="12">
        <v>1384.38</v>
      </c>
      <c r="N118" s="12">
        <v>6037.9399999999987</v>
      </c>
      <c r="O118" s="12">
        <f t="shared" si="3"/>
        <v>9139.48</v>
      </c>
      <c r="P118" s="12">
        <v>4875.5</v>
      </c>
    </row>
    <row r="119" spans="1:16" x14ac:dyDescent="0.25">
      <c r="A119" s="2" t="s">
        <v>192</v>
      </c>
      <c r="B119" s="1" t="s">
        <v>193</v>
      </c>
      <c r="C119" s="12">
        <v>12038.1</v>
      </c>
      <c r="D119" s="12">
        <v>200</v>
      </c>
      <c r="E119" s="12">
        <v>802.27</v>
      </c>
      <c r="F119" s="12">
        <v>482</v>
      </c>
      <c r="G119" s="12">
        <v>246.44</v>
      </c>
      <c r="H119" s="12">
        <v>0</v>
      </c>
      <c r="I119" s="12">
        <v>0</v>
      </c>
      <c r="J119" s="12">
        <v>802.54</v>
      </c>
      <c r="K119" s="12">
        <f t="shared" si="2"/>
        <v>14571.350000000002</v>
      </c>
      <c r="L119" s="12">
        <v>1750.29</v>
      </c>
      <c r="M119" s="12">
        <v>1384.38</v>
      </c>
      <c r="N119" s="12">
        <v>4778.1800000000021</v>
      </c>
      <c r="O119" s="12">
        <f t="shared" si="3"/>
        <v>7912.8500000000022</v>
      </c>
      <c r="P119" s="12">
        <v>6658.5</v>
      </c>
    </row>
    <row r="120" spans="1:16" x14ac:dyDescent="0.25">
      <c r="A120" s="2" t="s">
        <v>194</v>
      </c>
      <c r="B120" s="1" t="s">
        <v>195</v>
      </c>
      <c r="C120" s="12">
        <v>11279.1</v>
      </c>
      <c r="D120" s="12">
        <v>0</v>
      </c>
      <c r="E120" s="12">
        <v>737</v>
      </c>
      <c r="F120" s="12">
        <v>455</v>
      </c>
      <c r="G120" s="12">
        <v>246.44</v>
      </c>
      <c r="H120" s="12">
        <v>0</v>
      </c>
      <c r="I120" s="12">
        <v>0</v>
      </c>
      <c r="J120" s="12">
        <v>751.94</v>
      </c>
      <c r="K120" s="12">
        <f t="shared" si="2"/>
        <v>13469.480000000001</v>
      </c>
      <c r="L120" s="12">
        <v>1520.34</v>
      </c>
      <c r="M120" s="12">
        <v>1297.0999999999999</v>
      </c>
      <c r="N120" s="12">
        <v>6182.0400000000009</v>
      </c>
      <c r="O120" s="12">
        <f t="shared" si="3"/>
        <v>8999.48</v>
      </c>
      <c r="P120" s="12">
        <v>4470</v>
      </c>
    </row>
    <row r="121" spans="1:16" x14ac:dyDescent="0.25">
      <c r="A121" s="2" t="s">
        <v>196</v>
      </c>
      <c r="B121" s="1" t="s">
        <v>197</v>
      </c>
      <c r="C121" s="12">
        <v>11264.22</v>
      </c>
      <c r="D121" s="12">
        <v>0</v>
      </c>
      <c r="E121" s="12">
        <v>737</v>
      </c>
      <c r="F121" s="12">
        <v>455</v>
      </c>
      <c r="G121" s="12">
        <v>246.44</v>
      </c>
      <c r="H121" s="12">
        <v>0</v>
      </c>
      <c r="I121" s="12">
        <v>0</v>
      </c>
      <c r="J121" s="12">
        <v>751.94</v>
      </c>
      <c r="K121" s="12">
        <f t="shared" si="2"/>
        <v>13454.6</v>
      </c>
      <c r="L121" s="12">
        <v>1517.16</v>
      </c>
      <c r="M121" s="12">
        <v>1297.0999999999999</v>
      </c>
      <c r="N121" s="12">
        <v>1684.3400000000001</v>
      </c>
      <c r="O121" s="12">
        <f t="shared" si="3"/>
        <v>4498.6000000000004</v>
      </c>
      <c r="P121" s="12">
        <v>8956</v>
      </c>
    </row>
    <row r="122" spans="1:16" x14ac:dyDescent="0.25">
      <c r="A122" s="2" t="s">
        <v>198</v>
      </c>
      <c r="B122" s="1" t="s">
        <v>199</v>
      </c>
      <c r="C122" s="12">
        <v>11200.77</v>
      </c>
      <c r="D122" s="12">
        <v>0</v>
      </c>
      <c r="E122" s="12">
        <v>737</v>
      </c>
      <c r="F122" s="12">
        <v>455</v>
      </c>
      <c r="G122" s="12">
        <v>0</v>
      </c>
      <c r="H122" s="12">
        <v>0</v>
      </c>
      <c r="I122" s="12">
        <v>0</v>
      </c>
      <c r="J122" s="12">
        <v>751.94</v>
      </c>
      <c r="K122" s="12">
        <f t="shared" ref="K122:K179" si="4">SUM(C122:J122)</f>
        <v>13144.710000000001</v>
      </c>
      <c r="L122" s="12">
        <v>1450.97</v>
      </c>
      <c r="M122" s="12">
        <v>1297.0999999999999</v>
      </c>
      <c r="N122" s="12">
        <v>3443.6400000000012</v>
      </c>
      <c r="O122" s="12">
        <f t="shared" ref="O122:O179" si="5">SUM(L122:N122)</f>
        <v>6191.7100000000009</v>
      </c>
      <c r="P122" s="12">
        <v>6953</v>
      </c>
    </row>
    <row r="123" spans="1:16" x14ac:dyDescent="0.25">
      <c r="A123" s="14"/>
      <c r="B123" s="6"/>
      <c r="C123" s="6" t="s">
        <v>545</v>
      </c>
      <c r="D123" s="6" t="s">
        <v>545</v>
      </c>
      <c r="E123" s="6" t="s">
        <v>545</v>
      </c>
      <c r="F123" s="6" t="s">
        <v>545</v>
      </c>
      <c r="G123" s="6" t="s">
        <v>545</v>
      </c>
      <c r="H123" s="6" t="s">
        <v>545</v>
      </c>
      <c r="I123" s="6" t="s">
        <v>545</v>
      </c>
      <c r="J123" s="6" t="s">
        <v>545</v>
      </c>
      <c r="K123" s="6" t="s">
        <v>545</v>
      </c>
      <c r="L123" s="6" t="s">
        <v>545</v>
      </c>
      <c r="M123" s="6" t="s">
        <v>545</v>
      </c>
      <c r="N123" s="6" t="s">
        <v>545</v>
      </c>
      <c r="O123" s="6" t="s">
        <v>545</v>
      </c>
      <c r="P123" s="6" t="s">
        <v>545</v>
      </c>
    </row>
    <row r="124" spans="1:16" x14ac:dyDescent="0.25">
      <c r="A124" s="11" t="s">
        <v>540</v>
      </c>
      <c r="C124" s="12"/>
      <c r="K124" s="12"/>
      <c r="O124" s="12"/>
    </row>
    <row r="125" spans="1:16" x14ac:dyDescent="0.25">
      <c r="A125" s="2" t="s">
        <v>202</v>
      </c>
      <c r="B125" s="1" t="s">
        <v>203</v>
      </c>
      <c r="C125" s="12">
        <v>13605.9</v>
      </c>
      <c r="D125" s="12">
        <v>200</v>
      </c>
      <c r="E125" s="12">
        <v>941</v>
      </c>
      <c r="F125" s="12">
        <v>645</v>
      </c>
      <c r="G125" s="12">
        <v>616.1</v>
      </c>
      <c r="H125" s="12">
        <v>0</v>
      </c>
      <c r="I125" s="12">
        <v>0</v>
      </c>
      <c r="J125" s="12">
        <v>0</v>
      </c>
      <c r="K125" s="12">
        <f t="shared" si="4"/>
        <v>16008</v>
      </c>
      <c r="L125" s="12">
        <v>2142.88</v>
      </c>
      <c r="M125" s="12">
        <v>1564.68</v>
      </c>
      <c r="N125" s="12">
        <v>6665.9399999999987</v>
      </c>
      <c r="O125" s="12">
        <f t="shared" si="5"/>
        <v>10373.5</v>
      </c>
      <c r="P125" s="12">
        <v>5634.5</v>
      </c>
    </row>
    <row r="126" spans="1:16" x14ac:dyDescent="0.25">
      <c r="A126" s="2" t="s">
        <v>204</v>
      </c>
      <c r="B126" s="1" t="s">
        <v>205</v>
      </c>
      <c r="C126" s="12">
        <v>11669.1</v>
      </c>
      <c r="D126" s="12">
        <v>400</v>
      </c>
      <c r="E126" s="12">
        <v>788</v>
      </c>
      <c r="F126" s="12">
        <v>468</v>
      </c>
      <c r="G126" s="12">
        <v>616.1</v>
      </c>
      <c r="H126" s="12">
        <v>194.49</v>
      </c>
      <c r="I126" s="12">
        <v>0</v>
      </c>
      <c r="J126" s="12">
        <v>388.97</v>
      </c>
      <c r="K126" s="12">
        <f t="shared" si="4"/>
        <v>14524.66</v>
      </c>
      <c r="L126" s="12">
        <v>1763.72</v>
      </c>
      <c r="M126" s="12">
        <v>1341.96</v>
      </c>
      <c r="N126" s="12">
        <v>4743.9799999999996</v>
      </c>
      <c r="O126" s="12">
        <f t="shared" si="5"/>
        <v>7849.66</v>
      </c>
      <c r="P126" s="12">
        <v>6675</v>
      </c>
    </row>
    <row r="127" spans="1:16" x14ac:dyDescent="0.25">
      <c r="A127" s="2" t="s">
        <v>206</v>
      </c>
      <c r="B127" s="1" t="s">
        <v>207</v>
      </c>
      <c r="C127" s="12">
        <v>11669.1</v>
      </c>
      <c r="D127" s="12">
        <v>400</v>
      </c>
      <c r="E127" s="12">
        <v>788</v>
      </c>
      <c r="F127" s="12">
        <v>468</v>
      </c>
      <c r="G127" s="12">
        <v>492.88</v>
      </c>
      <c r="H127" s="12">
        <v>583.46</v>
      </c>
      <c r="I127" s="12">
        <v>0</v>
      </c>
      <c r="J127" s="12">
        <v>0</v>
      </c>
      <c r="K127" s="12">
        <f t="shared" si="4"/>
        <v>14401.439999999999</v>
      </c>
      <c r="L127" s="12">
        <v>1737.4</v>
      </c>
      <c r="M127" s="12">
        <v>1341.96</v>
      </c>
      <c r="N127" s="12">
        <v>4744.0799999999981</v>
      </c>
      <c r="O127" s="12">
        <f t="shared" si="5"/>
        <v>7823.4399999999987</v>
      </c>
      <c r="P127" s="12">
        <v>6578</v>
      </c>
    </row>
    <row r="128" spans="1:16" x14ac:dyDescent="0.25">
      <c r="A128" s="2" t="s">
        <v>208</v>
      </c>
      <c r="B128" s="1" t="s">
        <v>209</v>
      </c>
      <c r="C128" s="12">
        <v>11669.1</v>
      </c>
      <c r="D128" s="12">
        <v>400</v>
      </c>
      <c r="E128" s="12">
        <v>788</v>
      </c>
      <c r="F128" s="12">
        <v>468</v>
      </c>
      <c r="G128" s="12">
        <v>246.44</v>
      </c>
      <c r="H128" s="12">
        <v>0</v>
      </c>
      <c r="I128" s="12">
        <v>0</v>
      </c>
      <c r="J128" s="12">
        <v>0</v>
      </c>
      <c r="K128" s="12">
        <f t="shared" si="4"/>
        <v>13571.54</v>
      </c>
      <c r="L128" s="12">
        <v>1622.44</v>
      </c>
      <c r="M128" s="12">
        <v>1341.94</v>
      </c>
      <c r="N128" s="12">
        <v>6349.16</v>
      </c>
      <c r="O128" s="12">
        <f t="shared" si="5"/>
        <v>9313.5400000000009</v>
      </c>
      <c r="P128" s="12">
        <v>4258</v>
      </c>
    </row>
    <row r="129" spans="1:16" x14ac:dyDescent="0.25">
      <c r="A129" s="2" t="s">
        <v>210</v>
      </c>
      <c r="B129" s="1" t="s">
        <v>211</v>
      </c>
      <c r="C129" s="12">
        <v>11280.13</v>
      </c>
      <c r="D129" s="12">
        <v>200</v>
      </c>
      <c r="E129" s="12">
        <v>788</v>
      </c>
      <c r="F129" s="12">
        <v>452.4</v>
      </c>
      <c r="G129" s="12">
        <v>0</v>
      </c>
      <c r="H129" s="12">
        <v>0</v>
      </c>
      <c r="I129" s="12">
        <v>0</v>
      </c>
      <c r="J129" s="12">
        <v>388.97</v>
      </c>
      <c r="K129" s="12">
        <f t="shared" si="4"/>
        <v>13109.499999999998</v>
      </c>
      <c r="L129" s="12">
        <v>1482.22</v>
      </c>
      <c r="M129" s="12">
        <v>1341.94</v>
      </c>
      <c r="N129" s="12">
        <v>5326.8399999999983</v>
      </c>
      <c r="O129" s="12">
        <f t="shared" si="5"/>
        <v>8150.9999999999982</v>
      </c>
      <c r="P129" s="12">
        <v>4958.5</v>
      </c>
    </row>
    <row r="130" spans="1:16" x14ac:dyDescent="0.25">
      <c r="A130" s="2" t="s">
        <v>212</v>
      </c>
      <c r="B130" s="1" t="s">
        <v>213</v>
      </c>
      <c r="C130" s="12">
        <v>11669.1</v>
      </c>
      <c r="D130" s="12">
        <v>0</v>
      </c>
      <c r="E130" s="12">
        <v>788</v>
      </c>
      <c r="F130" s="12">
        <v>468</v>
      </c>
      <c r="G130" s="12">
        <v>0</v>
      </c>
      <c r="H130" s="12">
        <v>0</v>
      </c>
      <c r="I130" s="12">
        <v>0</v>
      </c>
      <c r="J130" s="12">
        <v>0</v>
      </c>
      <c r="K130" s="12">
        <f t="shared" si="4"/>
        <v>12925.1</v>
      </c>
      <c r="L130" s="12">
        <v>1484.36</v>
      </c>
      <c r="M130" s="12">
        <v>1341.96</v>
      </c>
      <c r="N130" s="12">
        <v>6094.7800000000007</v>
      </c>
      <c r="O130" s="12">
        <f t="shared" si="5"/>
        <v>8921.1</v>
      </c>
      <c r="P130" s="12">
        <v>4004</v>
      </c>
    </row>
    <row r="131" spans="1:16" x14ac:dyDescent="0.25">
      <c r="A131" s="14"/>
      <c r="B131" s="6"/>
      <c r="C131" s="6" t="s">
        <v>545</v>
      </c>
      <c r="D131" s="6" t="s">
        <v>545</v>
      </c>
      <c r="E131" s="6" t="s">
        <v>545</v>
      </c>
      <c r="F131" s="6" t="s">
        <v>545</v>
      </c>
      <c r="G131" s="6" t="s">
        <v>545</v>
      </c>
      <c r="H131" s="6" t="s">
        <v>545</v>
      </c>
      <c r="I131" s="6" t="s">
        <v>545</v>
      </c>
      <c r="J131" s="6" t="s">
        <v>545</v>
      </c>
      <c r="K131" s="6" t="s">
        <v>545</v>
      </c>
      <c r="L131" s="6" t="s">
        <v>545</v>
      </c>
      <c r="M131" s="6" t="s">
        <v>545</v>
      </c>
      <c r="N131" s="6" t="s">
        <v>545</v>
      </c>
      <c r="O131" s="6" t="s">
        <v>545</v>
      </c>
      <c r="P131" s="6" t="s">
        <v>545</v>
      </c>
    </row>
    <row r="132" spans="1:16" x14ac:dyDescent="0.25">
      <c r="A132" s="11" t="s">
        <v>541</v>
      </c>
      <c r="C132" s="12"/>
      <c r="K132" s="12"/>
      <c r="O132" s="12"/>
    </row>
    <row r="133" spans="1:16" x14ac:dyDescent="0.25">
      <c r="A133" s="2" t="s">
        <v>214</v>
      </c>
      <c r="B133" s="1" t="s">
        <v>215</v>
      </c>
      <c r="C133" s="12">
        <v>13605.9</v>
      </c>
      <c r="D133" s="12">
        <v>400</v>
      </c>
      <c r="E133" s="12">
        <v>941</v>
      </c>
      <c r="F133" s="12">
        <v>645</v>
      </c>
      <c r="G133" s="12">
        <v>369.66</v>
      </c>
      <c r="H133" s="12">
        <v>0</v>
      </c>
      <c r="I133" s="12">
        <v>0</v>
      </c>
      <c r="J133" s="12">
        <v>907.06</v>
      </c>
      <c r="K133" s="12">
        <f t="shared" si="4"/>
        <v>16868.62</v>
      </c>
      <c r="L133" s="12">
        <v>2229.8200000000002</v>
      </c>
      <c r="M133" s="12">
        <v>1564.68</v>
      </c>
      <c r="N133" s="12">
        <v>6145.619999999999</v>
      </c>
      <c r="O133" s="12">
        <f t="shared" si="5"/>
        <v>9940.119999999999</v>
      </c>
      <c r="P133" s="12">
        <v>6928.5</v>
      </c>
    </row>
    <row r="134" spans="1:16" x14ac:dyDescent="0.25">
      <c r="A134" s="2" t="s">
        <v>216</v>
      </c>
      <c r="B134" s="1" t="s">
        <v>217</v>
      </c>
      <c r="C134" s="12">
        <v>11669.1</v>
      </c>
      <c r="D134" s="12">
        <v>200</v>
      </c>
      <c r="E134" s="12">
        <v>788</v>
      </c>
      <c r="F134" s="12">
        <v>468</v>
      </c>
      <c r="G134" s="12">
        <v>246.44</v>
      </c>
      <c r="H134" s="12">
        <v>0</v>
      </c>
      <c r="I134" s="12">
        <v>0</v>
      </c>
      <c r="J134" s="12">
        <v>0</v>
      </c>
      <c r="K134" s="12">
        <f t="shared" si="4"/>
        <v>13371.54</v>
      </c>
      <c r="L134" s="12">
        <v>1579.72</v>
      </c>
      <c r="M134" s="12">
        <v>1341.94</v>
      </c>
      <c r="N134" s="12">
        <v>6976.380000000001</v>
      </c>
      <c r="O134" s="12">
        <f t="shared" si="5"/>
        <v>9898.0400000000009</v>
      </c>
      <c r="P134" s="12">
        <v>3473.5</v>
      </c>
    </row>
    <row r="135" spans="1:16" x14ac:dyDescent="0.25">
      <c r="A135" s="14"/>
      <c r="B135" s="6"/>
      <c r="C135" s="6" t="s">
        <v>545</v>
      </c>
      <c r="D135" s="6" t="s">
        <v>545</v>
      </c>
      <c r="E135" s="6" t="s">
        <v>545</v>
      </c>
      <c r="F135" s="6" t="s">
        <v>545</v>
      </c>
      <c r="G135" s="6" t="s">
        <v>545</v>
      </c>
      <c r="H135" s="6" t="s">
        <v>545</v>
      </c>
      <c r="I135" s="6" t="s">
        <v>545</v>
      </c>
      <c r="J135" s="6" t="s">
        <v>545</v>
      </c>
      <c r="K135" s="6" t="s">
        <v>545</v>
      </c>
      <c r="L135" s="6" t="s">
        <v>545</v>
      </c>
      <c r="M135" s="6" t="s">
        <v>545</v>
      </c>
      <c r="N135" s="6" t="s">
        <v>545</v>
      </c>
      <c r="O135" s="6" t="s">
        <v>545</v>
      </c>
      <c r="P135" s="6" t="s">
        <v>545</v>
      </c>
    </row>
    <row r="136" spans="1:16" x14ac:dyDescent="0.25">
      <c r="A136" s="11" t="s">
        <v>542</v>
      </c>
      <c r="C136" s="12"/>
      <c r="K136" s="12"/>
      <c r="O136" s="12"/>
    </row>
    <row r="137" spans="1:16" x14ac:dyDescent="0.25">
      <c r="A137" s="2" t="s">
        <v>218</v>
      </c>
      <c r="B137" s="1" t="s">
        <v>219</v>
      </c>
      <c r="C137" s="12">
        <v>13125</v>
      </c>
      <c r="D137" s="12">
        <v>200</v>
      </c>
      <c r="E137" s="12">
        <v>903</v>
      </c>
      <c r="F137" s="12">
        <v>549</v>
      </c>
      <c r="G137" s="12">
        <v>739.32</v>
      </c>
      <c r="H137" s="12">
        <v>0</v>
      </c>
      <c r="I137" s="12">
        <v>0</v>
      </c>
      <c r="J137" s="12">
        <v>0</v>
      </c>
      <c r="K137" s="12">
        <f t="shared" si="4"/>
        <v>15516.32</v>
      </c>
      <c r="L137" s="12">
        <v>2037.84</v>
      </c>
      <c r="M137" s="12">
        <v>1509.38</v>
      </c>
      <c r="N137" s="12">
        <v>3863.5999999999985</v>
      </c>
      <c r="O137" s="12">
        <f t="shared" si="5"/>
        <v>7410.8199999999988</v>
      </c>
      <c r="P137" s="12">
        <v>8105.5</v>
      </c>
    </row>
    <row r="138" spans="1:16" x14ac:dyDescent="0.25">
      <c r="A138" s="2" t="s">
        <v>220</v>
      </c>
      <c r="B138" s="1" t="s">
        <v>221</v>
      </c>
      <c r="C138" s="12">
        <v>11261.08</v>
      </c>
      <c r="D138" s="12">
        <v>0</v>
      </c>
      <c r="E138" s="12">
        <v>737</v>
      </c>
      <c r="F138" s="12">
        <v>455</v>
      </c>
      <c r="G138" s="12">
        <v>616.1</v>
      </c>
      <c r="H138" s="12">
        <v>0</v>
      </c>
      <c r="I138" s="12">
        <v>0</v>
      </c>
      <c r="J138" s="12">
        <v>751.94</v>
      </c>
      <c r="K138" s="12">
        <f t="shared" si="4"/>
        <v>13821.12</v>
      </c>
      <c r="L138" s="12">
        <v>1595.45</v>
      </c>
      <c r="M138" s="12">
        <v>1297.0999999999999</v>
      </c>
      <c r="N138" s="12">
        <v>3901.5699999999997</v>
      </c>
      <c r="O138" s="12">
        <f t="shared" si="5"/>
        <v>6794.12</v>
      </c>
      <c r="P138" s="12">
        <v>7027</v>
      </c>
    </row>
    <row r="139" spans="1:16" x14ac:dyDescent="0.25">
      <c r="A139" s="2" t="s">
        <v>222</v>
      </c>
      <c r="B139" s="1" t="s">
        <v>223</v>
      </c>
      <c r="C139" s="12">
        <v>13082.47</v>
      </c>
      <c r="D139" s="12">
        <v>200</v>
      </c>
      <c r="E139" s="12">
        <v>903</v>
      </c>
      <c r="F139" s="12">
        <v>549</v>
      </c>
      <c r="G139" s="12">
        <v>616.1</v>
      </c>
      <c r="H139" s="12">
        <v>0</v>
      </c>
      <c r="I139" s="12">
        <v>0</v>
      </c>
      <c r="J139" s="12">
        <v>875</v>
      </c>
      <c r="K139" s="12">
        <f t="shared" si="4"/>
        <v>16225.57</v>
      </c>
      <c r="L139" s="12">
        <v>2095.9</v>
      </c>
      <c r="M139" s="12">
        <v>1509.38</v>
      </c>
      <c r="N139" s="12">
        <v>131.28999999999905</v>
      </c>
      <c r="O139" s="12">
        <f t="shared" si="5"/>
        <v>3736.5699999999993</v>
      </c>
      <c r="P139" s="12">
        <v>12489</v>
      </c>
    </row>
    <row r="140" spans="1:16" x14ac:dyDescent="0.25">
      <c r="A140" s="2" t="s">
        <v>224</v>
      </c>
      <c r="B140" s="1" t="s">
        <v>225</v>
      </c>
      <c r="C140" s="12">
        <v>13125</v>
      </c>
      <c r="D140" s="12">
        <v>400</v>
      </c>
      <c r="E140" s="12">
        <v>903</v>
      </c>
      <c r="F140" s="12">
        <v>549</v>
      </c>
      <c r="G140" s="12">
        <v>492.88</v>
      </c>
      <c r="H140" s="12">
        <v>0</v>
      </c>
      <c r="I140" s="12">
        <v>0</v>
      </c>
      <c r="J140" s="12">
        <v>0</v>
      </c>
      <c r="K140" s="12">
        <f t="shared" si="4"/>
        <v>15469.88</v>
      </c>
      <c r="L140" s="12">
        <v>2027.94</v>
      </c>
      <c r="M140" s="12">
        <v>1509.38</v>
      </c>
      <c r="N140" s="12">
        <v>9811.06</v>
      </c>
      <c r="O140" s="12">
        <f t="shared" si="5"/>
        <v>13348.38</v>
      </c>
      <c r="P140" s="12">
        <v>2121.5</v>
      </c>
    </row>
    <row r="141" spans="1:16" x14ac:dyDescent="0.25">
      <c r="A141" s="2" t="s">
        <v>226</v>
      </c>
      <c r="B141" s="1" t="s">
        <v>227</v>
      </c>
      <c r="C141" s="12">
        <v>13098.87</v>
      </c>
      <c r="D141" s="12">
        <v>200</v>
      </c>
      <c r="E141" s="12">
        <v>903</v>
      </c>
      <c r="F141" s="12">
        <v>549</v>
      </c>
      <c r="G141" s="12">
        <v>492.88</v>
      </c>
      <c r="H141" s="12">
        <v>0</v>
      </c>
      <c r="I141" s="12">
        <v>0</v>
      </c>
      <c r="J141" s="12">
        <v>875</v>
      </c>
      <c r="K141" s="12">
        <f t="shared" si="4"/>
        <v>16118.75</v>
      </c>
      <c r="L141" s="12">
        <v>2073.08</v>
      </c>
      <c r="M141" s="12">
        <v>1509.38</v>
      </c>
      <c r="N141" s="12">
        <v>7616.7900000000009</v>
      </c>
      <c r="O141" s="12">
        <f t="shared" si="5"/>
        <v>11199.25</v>
      </c>
      <c r="P141" s="12">
        <v>4919.5</v>
      </c>
    </row>
    <row r="142" spans="1:16" x14ac:dyDescent="0.25">
      <c r="A142" s="2" t="s">
        <v>228</v>
      </c>
      <c r="B142" s="1" t="s">
        <v>229</v>
      </c>
      <c r="C142" s="12">
        <v>12657.900000000001</v>
      </c>
      <c r="D142" s="12">
        <v>200</v>
      </c>
      <c r="E142" s="12">
        <v>915</v>
      </c>
      <c r="F142" s="12">
        <v>574.89</v>
      </c>
      <c r="G142" s="12">
        <v>492.88</v>
      </c>
      <c r="H142" s="12">
        <v>0</v>
      </c>
      <c r="I142" s="12">
        <v>0</v>
      </c>
      <c r="J142" s="12">
        <v>421.93</v>
      </c>
      <c r="K142" s="12">
        <f t="shared" si="4"/>
        <v>15262.6</v>
      </c>
      <c r="L142" s="12">
        <v>1758.35</v>
      </c>
      <c r="M142" s="12">
        <v>1455.66</v>
      </c>
      <c r="N142" s="12">
        <v>3242.59</v>
      </c>
      <c r="O142" s="12">
        <f t="shared" si="5"/>
        <v>6456.6</v>
      </c>
      <c r="P142" s="12">
        <v>8806</v>
      </c>
    </row>
    <row r="143" spans="1:16" x14ac:dyDescent="0.25">
      <c r="A143" s="2" t="s">
        <v>230</v>
      </c>
      <c r="B143" s="1" t="s">
        <v>231</v>
      </c>
      <c r="C143" s="12">
        <v>12024.72</v>
      </c>
      <c r="D143" s="12">
        <v>0</v>
      </c>
      <c r="E143" s="12">
        <v>802</v>
      </c>
      <c r="F143" s="12">
        <v>482</v>
      </c>
      <c r="G143" s="12">
        <v>492.88</v>
      </c>
      <c r="H143" s="12">
        <v>0</v>
      </c>
      <c r="I143" s="12">
        <v>0</v>
      </c>
      <c r="J143" s="12">
        <v>0</v>
      </c>
      <c r="K143" s="12">
        <f t="shared" si="4"/>
        <v>13801.599999999999</v>
      </c>
      <c r="L143" s="12">
        <v>1671.58</v>
      </c>
      <c r="M143" s="12">
        <v>1384.38</v>
      </c>
      <c r="N143" s="12">
        <v>8239.14</v>
      </c>
      <c r="O143" s="12">
        <f t="shared" si="5"/>
        <v>11295.099999999999</v>
      </c>
      <c r="P143" s="12">
        <v>2506.5</v>
      </c>
    </row>
    <row r="144" spans="1:16" x14ac:dyDescent="0.25">
      <c r="A144" s="2" t="s">
        <v>232</v>
      </c>
      <c r="B144" s="1" t="s">
        <v>233</v>
      </c>
      <c r="C144" s="12">
        <v>13125</v>
      </c>
      <c r="D144" s="12">
        <v>200</v>
      </c>
      <c r="E144" s="12">
        <v>903</v>
      </c>
      <c r="F144" s="12">
        <v>549</v>
      </c>
      <c r="G144" s="12">
        <v>492.88</v>
      </c>
      <c r="H144" s="12">
        <v>0</v>
      </c>
      <c r="I144" s="12">
        <v>0</v>
      </c>
      <c r="J144" s="12">
        <v>0</v>
      </c>
      <c r="K144" s="12">
        <f t="shared" si="4"/>
        <v>15269.88</v>
      </c>
      <c r="L144" s="12">
        <v>1985.22</v>
      </c>
      <c r="M144" s="12">
        <v>1509.38</v>
      </c>
      <c r="N144" s="12">
        <v>8201.2799999999988</v>
      </c>
      <c r="O144" s="12">
        <f t="shared" si="5"/>
        <v>11695.88</v>
      </c>
      <c r="P144" s="12">
        <v>3574</v>
      </c>
    </row>
    <row r="145" spans="1:16" x14ac:dyDescent="0.25">
      <c r="A145" s="2" t="s">
        <v>234</v>
      </c>
      <c r="B145" s="1" t="s">
        <v>235</v>
      </c>
      <c r="C145" s="12">
        <v>12218.39</v>
      </c>
      <c r="D145" s="12">
        <v>0</v>
      </c>
      <c r="E145" s="12">
        <v>915</v>
      </c>
      <c r="F145" s="12">
        <v>595.41999999999996</v>
      </c>
      <c r="G145" s="12">
        <v>492.88</v>
      </c>
      <c r="H145" s="12">
        <v>0</v>
      </c>
      <c r="I145" s="12">
        <v>0</v>
      </c>
      <c r="J145" s="12">
        <v>421.93</v>
      </c>
      <c r="K145" s="12">
        <f t="shared" si="4"/>
        <v>14643.619999999999</v>
      </c>
      <c r="L145" s="12">
        <v>1806.38</v>
      </c>
      <c r="M145" s="12">
        <v>1455.66</v>
      </c>
      <c r="N145" s="12">
        <v>7279.5799999999981</v>
      </c>
      <c r="O145" s="12">
        <f t="shared" si="5"/>
        <v>10541.619999999999</v>
      </c>
      <c r="P145" s="12">
        <v>4102</v>
      </c>
    </row>
    <row r="146" spans="1:16" x14ac:dyDescent="0.25">
      <c r="A146" s="2" t="s">
        <v>236</v>
      </c>
      <c r="B146" s="1" t="s">
        <v>237</v>
      </c>
      <c r="C146" s="12">
        <v>13125</v>
      </c>
      <c r="D146" s="12">
        <v>200</v>
      </c>
      <c r="E146" s="12">
        <v>903</v>
      </c>
      <c r="F146" s="12">
        <v>549</v>
      </c>
      <c r="G146" s="12">
        <v>492.88</v>
      </c>
      <c r="H146" s="12">
        <v>0</v>
      </c>
      <c r="I146" s="12">
        <v>0</v>
      </c>
      <c r="J146" s="12">
        <v>0</v>
      </c>
      <c r="K146" s="12">
        <f t="shared" si="4"/>
        <v>15269.88</v>
      </c>
      <c r="L146" s="12">
        <v>1985.22</v>
      </c>
      <c r="M146" s="12">
        <v>1509.38</v>
      </c>
      <c r="N146" s="12">
        <v>6527.2799999999988</v>
      </c>
      <c r="O146" s="12">
        <f t="shared" si="5"/>
        <v>10021.879999999999</v>
      </c>
      <c r="P146" s="12">
        <v>5248</v>
      </c>
    </row>
    <row r="147" spans="1:16" x14ac:dyDescent="0.25">
      <c r="A147" s="2" t="s">
        <v>238</v>
      </c>
      <c r="B147" s="1" t="s">
        <v>239</v>
      </c>
      <c r="C147" s="12">
        <v>11269.7</v>
      </c>
      <c r="D147" s="12">
        <v>0</v>
      </c>
      <c r="E147" s="12">
        <v>737</v>
      </c>
      <c r="F147" s="12">
        <v>455</v>
      </c>
      <c r="G147" s="12">
        <v>369.66</v>
      </c>
      <c r="H147" s="12">
        <v>0</v>
      </c>
      <c r="I147" s="12">
        <v>0</v>
      </c>
      <c r="J147" s="12">
        <v>0</v>
      </c>
      <c r="K147" s="12">
        <f t="shared" si="4"/>
        <v>12831.36</v>
      </c>
      <c r="L147" s="12">
        <v>1464.35</v>
      </c>
      <c r="M147" s="12">
        <v>1297.0999999999999</v>
      </c>
      <c r="N147" s="12">
        <v>112.90999999999985</v>
      </c>
      <c r="O147" s="12">
        <f t="shared" si="5"/>
        <v>2874.3599999999997</v>
      </c>
      <c r="P147" s="12">
        <v>9957</v>
      </c>
    </row>
    <row r="148" spans="1:16" x14ac:dyDescent="0.25">
      <c r="A148" s="2" t="s">
        <v>240</v>
      </c>
      <c r="B148" s="1" t="s">
        <v>241</v>
      </c>
      <c r="C148" s="12">
        <v>9177.0499999999993</v>
      </c>
      <c r="D148" s="12">
        <v>0</v>
      </c>
      <c r="E148" s="12">
        <v>687</v>
      </c>
      <c r="F148" s="12">
        <v>446.6</v>
      </c>
      <c r="G148" s="12">
        <v>369.66</v>
      </c>
      <c r="H148" s="12">
        <v>0</v>
      </c>
      <c r="I148" s="12">
        <v>0</v>
      </c>
      <c r="J148" s="12">
        <v>437.5</v>
      </c>
      <c r="K148" s="12">
        <f t="shared" si="4"/>
        <v>11117.81</v>
      </c>
      <c r="L148" s="12">
        <v>1084.3900000000001</v>
      </c>
      <c r="M148" s="12">
        <v>1091.76</v>
      </c>
      <c r="N148" s="12">
        <v>3595.16</v>
      </c>
      <c r="O148" s="12">
        <f t="shared" si="5"/>
        <v>5771.3099999999995</v>
      </c>
      <c r="P148" s="12">
        <v>5346.5</v>
      </c>
    </row>
    <row r="149" spans="1:16" x14ac:dyDescent="0.25">
      <c r="A149" s="2" t="s">
        <v>242</v>
      </c>
      <c r="B149" s="1" t="s">
        <v>243</v>
      </c>
      <c r="C149" s="12">
        <v>13125</v>
      </c>
      <c r="D149" s="12">
        <v>0</v>
      </c>
      <c r="E149" s="12">
        <v>903</v>
      </c>
      <c r="F149" s="12">
        <v>549</v>
      </c>
      <c r="G149" s="12">
        <v>369.66</v>
      </c>
      <c r="H149" s="12">
        <v>0</v>
      </c>
      <c r="I149" s="12">
        <v>0</v>
      </c>
      <c r="J149" s="12">
        <v>437.5</v>
      </c>
      <c r="K149" s="12">
        <f t="shared" si="4"/>
        <v>15384.16</v>
      </c>
      <c r="L149" s="12">
        <v>1962.9</v>
      </c>
      <c r="M149" s="12">
        <v>1509.38</v>
      </c>
      <c r="N149" s="12">
        <v>4772.3799999999992</v>
      </c>
      <c r="O149" s="12">
        <f t="shared" si="5"/>
        <v>8244.66</v>
      </c>
      <c r="P149" s="12">
        <v>7139.5</v>
      </c>
    </row>
    <row r="150" spans="1:16" x14ac:dyDescent="0.25">
      <c r="A150" s="2" t="s">
        <v>244</v>
      </c>
      <c r="B150" s="1" t="s">
        <v>245</v>
      </c>
      <c r="C150" s="12">
        <v>7648.4</v>
      </c>
      <c r="D150" s="12">
        <v>200</v>
      </c>
      <c r="E150" s="12">
        <v>547</v>
      </c>
      <c r="F150" s="12">
        <v>340</v>
      </c>
      <c r="G150" s="12">
        <v>308.04000000000002</v>
      </c>
      <c r="H150" s="12">
        <v>0</v>
      </c>
      <c r="I150" s="12">
        <v>0</v>
      </c>
      <c r="J150" s="12">
        <v>0</v>
      </c>
      <c r="K150" s="12">
        <f t="shared" si="4"/>
        <v>9043.44</v>
      </c>
      <c r="L150" s="12">
        <v>768.28</v>
      </c>
      <c r="M150" s="12">
        <v>881.64</v>
      </c>
      <c r="N150" s="12">
        <v>2.0000000000436557E-2</v>
      </c>
      <c r="O150" s="12">
        <f t="shared" si="5"/>
        <v>1649.9400000000005</v>
      </c>
      <c r="P150" s="12">
        <v>7393.5</v>
      </c>
    </row>
    <row r="151" spans="1:16" x14ac:dyDescent="0.25">
      <c r="A151" s="2" t="s">
        <v>246</v>
      </c>
      <c r="B151" s="1" t="s">
        <v>247</v>
      </c>
      <c r="C151" s="12">
        <v>12711.2</v>
      </c>
      <c r="D151" s="12">
        <v>200</v>
      </c>
      <c r="E151" s="12">
        <v>903</v>
      </c>
      <c r="F151" s="12">
        <v>549</v>
      </c>
      <c r="G151" s="12">
        <v>369.66</v>
      </c>
      <c r="H151" s="12">
        <v>0</v>
      </c>
      <c r="I151" s="12">
        <v>0</v>
      </c>
      <c r="J151" s="12">
        <v>437.5</v>
      </c>
      <c r="K151" s="12">
        <f t="shared" si="4"/>
        <v>15170.36</v>
      </c>
      <c r="L151" s="12">
        <v>1917.23</v>
      </c>
      <c r="M151" s="12">
        <v>1509.38</v>
      </c>
      <c r="N151" s="12">
        <v>8103.25</v>
      </c>
      <c r="O151" s="12">
        <f t="shared" si="5"/>
        <v>11529.86</v>
      </c>
      <c r="P151" s="12">
        <v>3640.5</v>
      </c>
    </row>
    <row r="152" spans="1:16" x14ac:dyDescent="0.25">
      <c r="A152" s="2" t="s">
        <v>248</v>
      </c>
      <c r="B152" s="1" t="s">
        <v>249</v>
      </c>
      <c r="C152" s="12">
        <v>12825</v>
      </c>
      <c r="D152" s="12">
        <v>0</v>
      </c>
      <c r="E152" s="12">
        <v>903</v>
      </c>
      <c r="F152" s="12">
        <v>0</v>
      </c>
      <c r="G152" s="12">
        <v>308.04000000000002</v>
      </c>
      <c r="H152" s="12">
        <v>0</v>
      </c>
      <c r="I152" s="12">
        <v>0</v>
      </c>
      <c r="J152" s="12">
        <v>0</v>
      </c>
      <c r="K152" s="12">
        <f t="shared" si="4"/>
        <v>14036.04</v>
      </c>
      <c r="L152" s="12">
        <f>828.79-443.33</f>
        <v>385.46</v>
      </c>
      <c r="M152" s="12">
        <v>1509.38</v>
      </c>
      <c r="N152" s="12">
        <v>7414.2000000000007</v>
      </c>
      <c r="O152" s="12">
        <f t="shared" si="5"/>
        <v>9309.0400000000009</v>
      </c>
      <c r="P152" s="12">
        <v>4727</v>
      </c>
    </row>
    <row r="153" spans="1:16" x14ac:dyDescent="0.25">
      <c r="A153" s="2" t="s">
        <v>250</v>
      </c>
      <c r="B153" s="1" t="s">
        <v>251</v>
      </c>
      <c r="C153" s="12">
        <v>12687.5</v>
      </c>
      <c r="D153" s="12">
        <v>0</v>
      </c>
      <c r="E153" s="12">
        <v>903</v>
      </c>
      <c r="F153" s="12">
        <v>530.70000000000005</v>
      </c>
      <c r="G153" s="12">
        <v>308.04000000000002</v>
      </c>
      <c r="H153" s="12">
        <v>0</v>
      </c>
      <c r="I153" s="12">
        <v>0</v>
      </c>
      <c r="J153" s="12">
        <v>437.5</v>
      </c>
      <c r="K153" s="12">
        <f t="shared" si="4"/>
        <v>14866.740000000002</v>
      </c>
      <c r="L153" s="12">
        <v>1852.38</v>
      </c>
      <c r="M153" s="12">
        <v>1509.38</v>
      </c>
      <c r="N153" s="12">
        <v>5498.9800000000014</v>
      </c>
      <c r="O153" s="12">
        <f t="shared" si="5"/>
        <v>8860.7400000000016</v>
      </c>
      <c r="P153" s="12">
        <v>6006</v>
      </c>
    </row>
    <row r="154" spans="1:16" x14ac:dyDescent="0.25">
      <c r="A154" s="2" t="s">
        <v>252</v>
      </c>
      <c r="B154" s="1" t="s">
        <v>253</v>
      </c>
      <c r="C154" s="12">
        <v>13656</v>
      </c>
      <c r="D154" s="12">
        <v>200</v>
      </c>
      <c r="E154" s="12">
        <v>1016</v>
      </c>
      <c r="F154" s="12">
        <v>684</v>
      </c>
      <c r="G154" s="12">
        <v>369</v>
      </c>
      <c r="H154" s="12">
        <v>0</v>
      </c>
      <c r="I154" s="12">
        <v>0</v>
      </c>
      <c r="J154" s="12">
        <v>910.4</v>
      </c>
      <c r="K154" s="12">
        <f t="shared" si="4"/>
        <v>16835.400000000001</v>
      </c>
      <c r="L154" s="12">
        <v>2222.38</v>
      </c>
      <c r="M154" s="12">
        <v>1570.44</v>
      </c>
      <c r="N154" s="12">
        <v>5363.0800000000017</v>
      </c>
      <c r="O154" s="12">
        <f t="shared" si="5"/>
        <v>9155.9000000000015</v>
      </c>
      <c r="P154" s="12">
        <v>7679.5</v>
      </c>
    </row>
    <row r="155" spans="1:16" x14ac:dyDescent="0.25">
      <c r="A155" s="2" t="s">
        <v>254</v>
      </c>
      <c r="B155" s="1" t="s">
        <v>255</v>
      </c>
      <c r="C155" s="12">
        <v>13656</v>
      </c>
      <c r="D155" s="12">
        <v>0</v>
      </c>
      <c r="E155" s="12">
        <v>1016</v>
      </c>
      <c r="F155" s="12">
        <v>684</v>
      </c>
      <c r="G155" s="12">
        <v>246.44</v>
      </c>
      <c r="H155" s="12">
        <v>0</v>
      </c>
      <c r="I155" s="12">
        <v>0</v>
      </c>
      <c r="J155" s="12">
        <v>0</v>
      </c>
      <c r="K155" s="12">
        <f t="shared" si="4"/>
        <v>15602.44</v>
      </c>
      <c r="L155" s="12">
        <v>2056.2399999999998</v>
      </c>
      <c r="M155" s="12">
        <v>1570.44</v>
      </c>
      <c r="N155" s="12">
        <v>6530.26</v>
      </c>
      <c r="O155" s="12">
        <f t="shared" si="5"/>
        <v>10156.94</v>
      </c>
      <c r="P155" s="12">
        <v>5445.5</v>
      </c>
    </row>
    <row r="156" spans="1:16" x14ac:dyDescent="0.25">
      <c r="A156" s="2" t="s">
        <v>256</v>
      </c>
      <c r="B156" s="1" t="s">
        <v>257</v>
      </c>
      <c r="C156" s="12">
        <v>12687.5</v>
      </c>
      <c r="D156" s="12">
        <v>0</v>
      </c>
      <c r="E156" s="12">
        <v>903</v>
      </c>
      <c r="F156" s="12">
        <v>549</v>
      </c>
      <c r="G156" s="12">
        <v>246.44</v>
      </c>
      <c r="H156" s="12">
        <v>0</v>
      </c>
      <c r="I156" s="12">
        <v>0</v>
      </c>
      <c r="J156" s="12">
        <v>437.5</v>
      </c>
      <c r="K156" s="12">
        <f t="shared" si="4"/>
        <v>14823.44</v>
      </c>
      <c r="L156" s="12">
        <v>1843.13</v>
      </c>
      <c r="M156" s="12">
        <v>1509.38</v>
      </c>
      <c r="N156" s="12">
        <v>2454.9300000000003</v>
      </c>
      <c r="O156" s="12">
        <f t="shared" si="5"/>
        <v>5807.4400000000005</v>
      </c>
      <c r="P156" s="12">
        <v>9016</v>
      </c>
    </row>
    <row r="157" spans="1:16" x14ac:dyDescent="0.25">
      <c r="A157" s="2" t="s">
        <v>258</v>
      </c>
      <c r="B157" s="1" t="s">
        <v>259</v>
      </c>
      <c r="C157" s="12">
        <v>13200.8</v>
      </c>
      <c r="D157" s="12">
        <v>0</v>
      </c>
      <c r="E157" s="12">
        <v>1016</v>
      </c>
      <c r="F157" s="12">
        <v>661.2</v>
      </c>
      <c r="G157" s="12">
        <v>246.44</v>
      </c>
      <c r="H157" s="12">
        <v>0</v>
      </c>
      <c r="I157" s="12">
        <v>0</v>
      </c>
      <c r="J157" s="12">
        <v>910.4</v>
      </c>
      <c r="K157" s="12">
        <f t="shared" si="4"/>
        <v>16034.84</v>
      </c>
      <c r="L157" s="12">
        <v>2051.38</v>
      </c>
      <c r="M157" s="12">
        <v>1570.44</v>
      </c>
      <c r="N157" s="12">
        <v>6271.52</v>
      </c>
      <c r="O157" s="12">
        <f t="shared" si="5"/>
        <v>9893.34</v>
      </c>
      <c r="P157" s="12">
        <v>6141.5</v>
      </c>
    </row>
    <row r="158" spans="1:16" x14ac:dyDescent="0.25">
      <c r="A158" s="2" t="s">
        <v>260</v>
      </c>
      <c r="B158" s="1" t="s">
        <v>261</v>
      </c>
      <c r="C158" s="12">
        <v>13656</v>
      </c>
      <c r="D158" s="12">
        <v>200</v>
      </c>
      <c r="E158" s="12">
        <v>1016</v>
      </c>
      <c r="F158" s="12">
        <v>684</v>
      </c>
      <c r="G158" s="12">
        <v>246.44</v>
      </c>
      <c r="H158" s="12">
        <v>0</v>
      </c>
      <c r="I158" s="12">
        <v>0</v>
      </c>
      <c r="J158" s="12">
        <v>455.2</v>
      </c>
      <c r="K158" s="12">
        <f t="shared" si="4"/>
        <v>16257.640000000001</v>
      </c>
      <c r="L158" s="12">
        <v>2147.58</v>
      </c>
      <c r="M158" s="12">
        <v>1570.44</v>
      </c>
      <c r="N158" s="12">
        <v>6991.1200000000008</v>
      </c>
      <c r="O158" s="12">
        <f t="shared" si="5"/>
        <v>10709.140000000001</v>
      </c>
      <c r="P158" s="12">
        <v>5548.5</v>
      </c>
    </row>
    <row r="159" spans="1:16" x14ac:dyDescent="0.25">
      <c r="A159" s="2" t="s">
        <v>262</v>
      </c>
      <c r="B159" s="1" t="s">
        <v>263</v>
      </c>
      <c r="C159" s="12">
        <v>11196.07</v>
      </c>
      <c r="D159" s="12">
        <v>0</v>
      </c>
      <c r="E159" s="12">
        <v>737</v>
      </c>
      <c r="F159" s="12">
        <v>455</v>
      </c>
      <c r="G159" s="12">
        <v>246.44</v>
      </c>
      <c r="H159" s="12">
        <v>0</v>
      </c>
      <c r="I159" s="12">
        <v>0</v>
      </c>
      <c r="J159" s="12">
        <v>375.97</v>
      </c>
      <c r="K159" s="12">
        <f t="shared" si="4"/>
        <v>13010.48</v>
      </c>
      <c r="L159" s="12">
        <v>1462.45</v>
      </c>
      <c r="M159" s="12">
        <v>1297.0999999999999</v>
      </c>
      <c r="N159" s="12">
        <v>5227.93</v>
      </c>
      <c r="O159" s="12">
        <f t="shared" si="5"/>
        <v>7987.4800000000005</v>
      </c>
      <c r="P159" s="12">
        <v>5023</v>
      </c>
    </row>
    <row r="160" spans="1:16" x14ac:dyDescent="0.25">
      <c r="A160" s="2" t="s">
        <v>264</v>
      </c>
      <c r="B160" s="1" t="s">
        <v>265</v>
      </c>
      <c r="C160" s="12">
        <v>13656</v>
      </c>
      <c r="D160" s="12">
        <v>200</v>
      </c>
      <c r="E160" s="12">
        <v>1016</v>
      </c>
      <c r="F160" s="12">
        <v>684</v>
      </c>
      <c r="G160" s="12">
        <v>246.44</v>
      </c>
      <c r="H160" s="12">
        <v>0</v>
      </c>
      <c r="I160" s="12">
        <v>0</v>
      </c>
      <c r="J160" s="12">
        <v>455.2</v>
      </c>
      <c r="K160" s="12">
        <f t="shared" si="4"/>
        <v>16257.640000000001</v>
      </c>
      <c r="L160" s="12">
        <v>2147.58</v>
      </c>
      <c r="M160" s="12">
        <v>1570.44</v>
      </c>
      <c r="N160" s="12">
        <v>5037.6200000000008</v>
      </c>
      <c r="O160" s="12">
        <f t="shared" si="5"/>
        <v>8755.6400000000012</v>
      </c>
      <c r="P160" s="12">
        <v>7502</v>
      </c>
    </row>
    <row r="161" spans="1:16" x14ac:dyDescent="0.25">
      <c r="A161" s="2" t="s">
        <v>266</v>
      </c>
      <c r="B161" s="1" t="s">
        <v>267</v>
      </c>
      <c r="C161" s="12">
        <v>13656</v>
      </c>
      <c r="D161" s="12">
        <v>400</v>
      </c>
      <c r="E161" s="12">
        <v>1016</v>
      </c>
      <c r="F161" s="12">
        <v>661.2</v>
      </c>
      <c r="G161" s="12">
        <v>246.44</v>
      </c>
      <c r="H161" s="12">
        <v>0</v>
      </c>
      <c r="I161" s="12">
        <v>0</v>
      </c>
      <c r="J161" s="12">
        <v>227.6</v>
      </c>
      <c r="K161" s="12">
        <f t="shared" si="4"/>
        <v>16207.240000000002</v>
      </c>
      <c r="L161" s="12">
        <v>2063.89</v>
      </c>
      <c r="M161" s="12">
        <v>1570.44</v>
      </c>
      <c r="N161" s="12">
        <v>2828.9100000000017</v>
      </c>
      <c r="O161" s="12">
        <f t="shared" si="5"/>
        <v>6463.2400000000016</v>
      </c>
      <c r="P161" s="12">
        <v>9744</v>
      </c>
    </row>
    <row r="162" spans="1:16" x14ac:dyDescent="0.25">
      <c r="A162" s="2" t="s">
        <v>268</v>
      </c>
      <c r="B162" s="1" t="s">
        <v>269</v>
      </c>
      <c r="C162" s="12">
        <v>13125</v>
      </c>
      <c r="D162" s="12">
        <v>400</v>
      </c>
      <c r="E162" s="12">
        <v>903</v>
      </c>
      <c r="F162" s="12">
        <v>549</v>
      </c>
      <c r="G162" s="12">
        <v>246.44</v>
      </c>
      <c r="H162" s="12">
        <v>0</v>
      </c>
      <c r="I162" s="12">
        <v>0</v>
      </c>
      <c r="J162" s="12">
        <v>0</v>
      </c>
      <c r="K162" s="12">
        <f t="shared" si="4"/>
        <v>15223.44</v>
      </c>
      <c r="L162" s="12">
        <v>1975.3</v>
      </c>
      <c r="M162" s="12">
        <v>1509.38</v>
      </c>
      <c r="N162" s="12">
        <v>5499.26</v>
      </c>
      <c r="O162" s="12">
        <f t="shared" si="5"/>
        <v>8983.94</v>
      </c>
      <c r="P162" s="12">
        <v>6239.5</v>
      </c>
    </row>
    <row r="163" spans="1:16" x14ac:dyDescent="0.25">
      <c r="A163" s="2" t="s">
        <v>270</v>
      </c>
      <c r="B163" s="1" t="s">
        <v>271</v>
      </c>
      <c r="C163" s="12">
        <v>10871.02</v>
      </c>
      <c r="D163" s="12">
        <v>0</v>
      </c>
      <c r="E163" s="12">
        <v>737</v>
      </c>
      <c r="F163" s="12">
        <v>439.74</v>
      </c>
      <c r="G163" s="12">
        <v>246.44</v>
      </c>
      <c r="H163" s="12">
        <v>0</v>
      </c>
      <c r="I163" s="12">
        <v>0</v>
      </c>
      <c r="J163" s="12">
        <v>0</v>
      </c>
      <c r="K163" s="12">
        <f t="shared" si="4"/>
        <v>12294.2</v>
      </c>
      <c r="L163" s="12">
        <v>1349.61</v>
      </c>
      <c r="M163" s="12">
        <v>1297.0999999999999</v>
      </c>
      <c r="N163" s="12">
        <v>5452.9900000000016</v>
      </c>
      <c r="O163" s="12">
        <f t="shared" si="5"/>
        <v>8099.7000000000016</v>
      </c>
      <c r="P163" s="12">
        <v>4194.5</v>
      </c>
    </row>
    <row r="164" spans="1:16" x14ac:dyDescent="0.25">
      <c r="A164" s="2" t="s">
        <v>272</v>
      </c>
      <c r="B164" s="1" t="s">
        <v>273</v>
      </c>
      <c r="C164" s="12">
        <v>13111.63</v>
      </c>
      <c r="D164" s="12">
        <v>0</v>
      </c>
      <c r="E164" s="12">
        <v>903</v>
      </c>
      <c r="F164" s="12">
        <v>549</v>
      </c>
      <c r="G164" s="12">
        <v>246.44</v>
      </c>
      <c r="H164" s="12">
        <v>0</v>
      </c>
      <c r="I164" s="12">
        <v>0</v>
      </c>
      <c r="J164" s="12">
        <v>875</v>
      </c>
      <c r="K164" s="12">
        <f t="shared" si="4"/>
        <v>15685.07</v>
      </c>
      <c r="L164" s="12">
        <v>1980.44</v>
      </c>
      <c r="M164" s="12">
        <v>1509.38</v>
      </c>
      <c r="N164" s="12">
        <v>2393.75</v>
      </c>
      <c r="O164" s="12">
        <f t="shared" si="5"/>
        <v>5883.57</v>
      </c>
      <c r="P164" s="12">
        <v>9801.5</v>
      </c>
    </row>
    <row r="165" spans="1:16" x14ac:dyDescent="0.25">
      <c r="A165" s="2" t="s">
        <v>274</v>
      </c>
      <c r="B165" s="1" t="s">
        <v>275</v>
      </c>
      <c r="C165" s="12">
        <v>13656</v>
      </c>
      <c r="D165" s="12">
        <v>0</v>
      </c>
      <c r="E165" s="12">
        <v>1016</v>
      </c>
      <c r="F165" s="12">
        <v>684</v>
      </c>
      <c r="G165" s="12">
        <v>0</v>
      </c>
      <c r="H165" s="12">
        <v>0</v>
      </c>
      <c r="I165" s="12">
        <v>0</v>
      </c>
      <c r="J165" s="12">
        <v>455.2</v>
      </c>
      <c r="K165" s="12">
        <f t="shared" si="4"/>
        <v>15811.2</v>
      </c>
      <c r="L165" s="12">
        <v>2052.2199999999998</v>
      </c>
      <c r="M165" s="12">
        <v>1570.44</v>
      </c>
      <c r="N165" s="12">
        <v>6711.0400000000009</v>
      </c>
      <c r="O165" s="12">
        <f t="shared" si="5"/>
        <v>10333.700000000001</v>
      </c>
      <c r="P165" s="12">
        <v>5477.5</v>
      </c>
    </row>
    <row r="166" spans="1:16" x14ac:dyDescent="0.25">
      <c r="A166" s="2" t="s">
        <v>276</v>
      </c>
      <c r="B166" s="1" t="s">
        <v>277</v>
      </c>
      <c r="C166" s="12">
        <v>13656</v>
      </c>
      <c r="D166" s="12">
        <v>400</v>
      </c>
      <c r="E166" s="12">
        <v>1016</v>
      </c>
      <c r="F166" s="12">
        <v>684</v>
      </c>
      <c r="G166" s="12">
        <v>0</v>
      </c>
      <c r="H166" s="12">
        <v>0</v>
      </c>
      <c r="I166" s="12">
        <v>0</v>
      </c>
      <c r="J166" s="12">
        <v>0</v>
      </c>
      <c r="K166" s="12">
        <f t="shared" si="4"/>
        <v>15756</v>
      </c>
      <c r="L166" s="12">
        <v>2089.04</v>
      </c>
      <c r="M166" s="12">
        <v>1570.44</v>
      </c>
      <c r="N166" s="12">
        <v>130.52000000000044</v>
      </c>
      <c r="O166" s="12">
        <f t="shared" si="5"/>
        <v>3790.0000000000005</v>
      </c>
      <c r="P166" s="12">
        <v>11966</v>
      </c>
    </row>
    <row r="167" spans="1:16" x14ac:dyDescent="0.25">
      <c r="A167" s="2" t="s">
        <v>278</v>
      </c>
      <c r="B167" s="1" t="s">
        <v>279</v>
      </c>
      <c r="C167" s="12">
        <v>13656</v>
      </c>
      <c r="D167" s="12">
        <v>400</v>
      </c>
      <c r="E167" s="12">
        <v>1016</v>
      </c>
      <c r="F167" s="12">
        <v>684</v>
      </c>
      <c r="G167" s="12">
        <v>0</v>
      </c>
      <c r="H167" s="12">
        <v>0</v>
      </c>
      <c r="I167" s="12">
        <v>0</v>
      </c>
      <c r="J167" s="12">
        <v>910.4</v>
      </c>
      <c r="K167" s="12">
        <f t="shared" si="4"/>
        <v>16666.400000000001</v>
      </c>
      <c r="L167" s="12">
        <v>2186.2800000000002</v>
      </c>
      <c r="M167" s="12">
        <v>1570.44</v>
      </c>
      <c r="N167" s="12">
        <v>1230.6800000000003</v>
      </c>
      <c r="O167" s="12">
        <f t="shared" si="5"/>
        <v>4987.4000000000005</v>
      </c>
      <c r="P167" s="12">
        <v>11679</v>
      </c>
    </row>
    <row r="168" spans="1:16" x14ac:dyDescent="0.25">
      <c r="A168" s="2" t="s">
        <v>282</v>
      </c>
      <c r="B168" s="1" t="s">
        <v>283</v>
      </c>
      <c r="C168" s="12">
        <v>13200.8</v>
      </c>
      <c r="D168" s="12">
        <v>0</v>
      </c>
      <c r="E168" s="12">
        <v>1016</v>
      </c>
      <c r="F168" s="12">
        <v>615.6</v>
      </c>
      <c r="G168" s="12">
        <v>0</v>
      </c>
      <c r="H168" s="12">
        <v>0</v>
      </c>
      <c r="I168" s="12">
        <v>0</v>
      </c>
      <c r="J168" s="12">
        <v>910.7</v>
      </c>
      <c r="K168" s="12">
        <f t="shared" si="4"/>
        <v>15743.1</v>
      </c>
      <c r="L168" s="12">
        <v>1794.57</v>
      </c>
      <c r="M168" s="12">
        <v>1570.44</v>
      </c>
      <c r="N168" s="12">
        <v>2289.59</v>
      </c>
      <c r="O168" s="12">
        <f t="shared" si="5"/>
        <v>5654.6</v>
      </c>
      <c r="P168" s="12">
        <v>10088.5</v>
      </c>
    </row>
    <row r="169" spans="1:16" x14ac:dyDescent="0.25">
      <c r="A169" s="2" t="s">
        <v>284</v>
      </c>
      <c r="B169" s="1" t="s">
        <v>285</v>
      </c>
      <c r="C169" s="12">
        <v>13656</v>
      </c>
      <c r="D169" s="12">
        <v>400</v>
      </c>
      <c r="E169" s="12">
        <v>1016</v>
      </c>
      <c r="F169" s="12">
        <v>684</v>
      </c>
      <c r="G169" s="12">
        <v>0</v>
      </c>
      <c r="H169" s="12">
        <v>0</v>
      </c>
      <c r="I169" s="12">
        <v>0</v>
      </c>
      <c r="J169" s="12">
        <v>0</v>
      </c>
      <c r="K169" s="12">
        <f t="shared" si="4"/>
        <v>15756</v>
      </c>
      <c r="L169" s="12">
        <v>2089.04</v>
      </c>
      <c r="M169" s="12">
        <v>1570.44</v>
      </c>
      <c r="N169" s="12">
        <v>6072.52</v>
      </c>
      <c r="O169" s="12">
        <f t="shared" si="5"/>
        <v>9732</v>
      </c>
      <c r="P169" s="12">
        <v>6024</v>
      </c>
    </row>
    <row r="170" spans="1:16" x14ac:dyDescent="0.25">
      <c r="A170" s="2" t="s">
        <v>286</v>
      </c>
      <c r="B170" s="1" t="s">
        <v>287</v>
      </c>
      <c r="C170" s="12">
        <v>13656</v>
      </c>
      <c r="D170" s="12">
        <v>400</v>
      </c>
      <c r="E170" s="12">
        <v>1016</v>
      </c>
      <c r="F170" s="12">
        <v>684</v>
      </c>
      <c r="G170" s="12">
        <v>0</v>
      </c>
      <c r="H170" s="12">
        <v>0</v>
      </c>
      <c r="I170" s="12">
        <v>0</v>
      </c>
      <c r="J170" s="12">
        <v>0</v>
      </c>
      <c r="K170" s="12">
        <f t="shared" si="4"/>
        <v>15756</v>
      </c>
      <c r="L170" s="12">
        <v>2089.04</v>
      </c>
      <c r="M170" s="12">
        <v>1570.44</v>
      </c>
      <c r="N170" s="12">
        <v>7257.52</v>
      </c>
      <c r="O170" s="12">
        <f t="shared" si="5"/>
        <v>10917</v>
      </c>
      <c r="P170" s="12">
        <v>4839</v>
      </c>
    </row>
    <row r="171" spans="1:16" x14ac:dyDescent="0.25">
      <c r="A171" s="2" t="s">
        <v>288</v>
      </c>
      <c r="B171" s="1" t="s">
        <v>289</v>
      </c>
      <c r="C171" s="12">
        <v>13646.52</v>
      </c>
      <c r="D171" s="12">
        <v>200</v>
      </c>
      <c r="E171" s="12">
        <v>1016</v>
      </c>
      <c r="F171" s="12">
        <v>684</v>
      </c>
      <c r="G171" s="12">
        <v>0</v>
      </c>
      <c r="H171" s="12">
        <v>0</v>
      </c>
      <c r="I171" s="12">
        <v>0</v>
      </c>
      <c r="J171" s="12">
        <v>455.2</v>
      </c>
      <c r="K171" s="12">
        <f t="shared" si="4"/>
        <v>16001.720000000001</v>
      </c>
      <c r="L171" s="12">
        <v>2092.91</v>
      </c>
      <c r="M171" s="12">
        <v>1570.44</v>
      </c>
      <c r="N171" s="12">
        <v>6312.3700000000008</v>
      </c>
      <c r="O171" s="12">
        <f t="shared" si="5"/>
        <v>9975.7200000000012</v>
      </c>
      <c r="P171" s="12">
        <v>6026</v>
      </c>
    </row>
    <row r="172" spans="1:16" x14ac:dyDescent="0.25">
      <c r="A172" s="2" t="s">
        <v>290</v>
      </c>
      <c r="B172" s="1" t="s">
        <v>291</v>
      </c>
      <c r="C172" s="12">
        <v>13656</v>
      </c>
      <c r="D172" s="12">
        <v>200</v>
      </c>
      <c r="E172" s="12">
        <v>1016</v>
      </c>
      <c r="F172" s="12">
        <v>684</v>
      </c>
      <c r="G172" s="12">
        <v>0</v>
      </c>
      <c r="H172" s="12">
        <v>0</v>
      </c>
      <c r="I172" s="12">
        <v>0</v>
      </c>
      <c r="J172" s="12">
        <v>455.2</v>
      </c>
      <c r="K172" s="12">
        <f t="shared" si="4"/>
        <v>16011.2</v>
      </c>
      <c r="L172" s="12">
        <v>2094.94</v>
      </c>
      <c r="M172" s="12">
        <v>1570.44</v>
      </c>
      <c r="N172" s="12">
        <v>5317.82</v>
      </c>
      <c r="O172" s="12">
        <f t="shared" si="5"/>
        <v>8983.2000000000007</v>
      </c>
      <c r="P172" s="12">
        <v>7028</v>
      </c>
    </row>
    <row r="173" spans="1:16" x14ac:dyDescent="0.25">
      <c r="A173" s="2" t="s">
        <v>292</v>
      </c>
      <c r="B173" s="1" t="s">
        <v>293</v>
      </c>
      <c r="C173" s="12">
        <v>13646.52</v>
      </c>
      <c r="D173" s="12">
        <v>0</v>
      </c>
      <c r="E173" s="12">
        <v>1016</v>
      </c>
      <c r="F173" s="12">
        <v>684</v>
      </c>
      <c r="G173" s="12">
        <v>0</v>
      </c>
      <c r="H173" s="12">
        <v>0</v>
      </c>
      <c r="I173" s="12">
        <v>0</v>
      </c>
      <c r="J173" s="12">
        <v>910.4</v>
      </c>
      <c r="K173" s="12">
        <f t="shared" si="4"/>
        <v>16256.92</v>
      </c>
      <c r="L173" s="12">
        <v>2098.81</v>
      </c>
      <c r="M173" s="12">
        <v>1570.44</v>
      </c>
      <c r="N173" s="12">
        <v>136.67000000000007</v>
      </c>
      <c r="O173" s="12">
        <f t="shared" si="5"/>
        <v>3805.92</v>
      </c>
      <c r="P173" s="12">
        <v>12451</v>
      </c>
    </row>
    <row r="174" spans="1:16" x14ac:dyDescent="0.25">
      <c r="A174" s="2" t="s">
        <v>294</v>
      </c>
      <c r="B174" s="1" t="s">
        <v>295</v>
      </c>
      <c r="C174" s="12">
        <v>13656</v>
      </c>
      <c r="D174" s="12">
        <v>200</v>
      </c>
      <c r="E174" s="12">
        <v>1016</v>
      </c>
      <c r="F174" s="12">
        <v>570</v>
      </c>
      <c r="G174" s="12">
        <v>0</v>
      </c>
      <c r="H174" s="12">
        <v>0</v>
      </c>
      <c r="I174" s="12">
        <v>0</v>
      </c>
      <c r="J174" s="12">
        <v>0</v>
      </c>
      <c r="K174" s="12">
        <f t="shared" si="4"/>
        <v>15442</v>
      </c>
      <c r="L174" s="12">
        <v>1557.77</v>
      </c>
      <c r="M174" s="12">
        <v>1570.44</v>
      </c>
      <c r="N174" s="12">
        <v>3726.2900000000009</v>
      </c>
      <c r="O174" s="12">
        <f t="shared" si="5"/>
        <v>6854.5000000000009</v>
      </c>
      <c r="P174" s="12">
        <v>8587.5</v>
      </c>
    </row>
    <row r="175" spans="1:16" x14ac:dyDescent="0.25">
      <c r="A175" s="2" t="s">
        <v>296</v>
      </c>
      <c r="B175" s="1" t="s">
        <v>297</v>
      </c>
      <c r="C175" s="12">
        <v>12657.9</v>
      </c>
      <c r="D175" s="12">
        <v>400</v>
      </c>
      <c r="E175" s="12">
        <v>915</v>
      </c>
      <c r="F175" s="12">
        <v>616</v>
      </c>
      <c r="G175" s="12">
        <v>0</v>
      </c>
      <c r="H175" s="12">
        <v>0</v>
      </c>
      <c r="I175" s="12">
        <v>0</v>
      </c>
      <c r="J175" s="12">
        <v>0</v>
      </c>
      <c r="K175" s="12">
        <f t="shared" si="4"/>
        <v>14588.9</v>
      </c>
      <c r="L175" s="12">
        <v>1839.76</v>
      </c>
      <c r="M175" s="12">
        <v>1455.66</v>
      </c>
      <c r="N175" s="12">
        <v>1240.4799999999996</v>
      </c>
      <c r="O175" s="12">
        <f t="shared" si="5"/>
        <v>4535.8999999999996</v>
      </c>
      <c r="P175" s="12">
        <v>10053</v>
      </c>
    </row>
    <row r="176" spans="1:16" x14ac:dyDescent="0.25">
      <c r="A176" s="2" t="s">
        <v>298</v>
      </c>
      <c r="B176" s="1" t="s">
        <v>299</v>
      </c>
      <c r="C176" s="12">
        <v>15333</v>
      </c>
      <c r="D176" s="12">
        <v>400</v>
      </c>
      <c r="E176" s="12">
        <v>1093</v>
      </c>
      <c r="F176" s="12">
        <v>580</v>
      </c>
      <c r="G176" s="12">
        <v>0</v>
      </c>
      <c r="H176" s="12">
        <v>0</v>
      </c>
      <c r="I176" s="12">
        <v>0</v>
      </c>
      <c r="J176" s="12">
        <v>0</v>
      </c>
      <c r="K176" s="12">
        <f t="shared" si="4"/>
        <v>17406</v>
      </c>
      <c r="L176" s="12">
        <v>2441.4899999999998</v>
      </c>
      <c r="M176" s="12">
        <v>1763.3</v>
      </c>
      <c r="N176" s="12">
        <v>1657.2099999999991</v>
      </c>
      <c r="O176" s="12">
        <f t="shared" si="5"/>
        <v>5861.9999999999991</v>
      </c>
      <c r="P176" s="12">
        <v>11544</v>
      </c>
    </row>
    <row r="177" spans="1:16" x14ac:dyDescent="0.25">
      <c r="A177" s="2" t="s">
        <v>300</v>
      </c>
      <c r="B177" s="1" t="s">
        <v>301</v>
      </c>
      <c r="C177" s="12">
        <v>13115.89</v>
      </c>
      <c r="D177" s="12">
        <v>200</v>
      </c>
      <c r="E177" s="12">
        <v>903</v>
      </c>
      <c r="F177" s="12">
        <v>549</v>
      </c>
      <c r="G177" s="12">
        <v>0</v>
      </c>
      <c r="H177" s="12">
        <v>0</v>
      </c>
      <c r="I177" s="12">
        <v>0</v>
      </c>
      <c r="J177" s="12">
        <v>875</v>
      </c>
      <c r="K177" s="12">
        <f t="shared" si="4"/>
        <v>15642.89</v>
      </c>
      <c r="L177" s="12">
        <v>1971.43</v>
      </c>
      <c r="M177" s="12">
        <v>1509.38</v>
      </c>
      <c r="N177" s="12">
        <v>5667.5799999999981</v>
      </c>
      <c r="O177" s="12">
        <f t="shared" si="5"/>
        <v>9148.39</v>
      </c>
      <c r="P177" s="12">
        <v>6494.5</v>
      </c>
    </row>
    <row r="178" spans="1:16" x14ac:dyDescent="0.25">
      <c r="A178" s="2" t="s">
        <v>408</v>
      </c>
      <c r="B178" s="1" t="s">
        <v>460</v>
      </c>
      <c r="C178" s="12">
        <v>13184.36</v>
      </c>
      <c r="D178" s="12">
        <v>0</v>
      </c>
      <c r="E178" s="12">
        <v>1016</v>
      </c>
      <c r="F178" s="12">
        <v>661.2</v>
      </c>
      <c r="G178" s="12">
        <v>0</v>
      </c>
      <c r="H178" s="12">
        <v>0</v>
      </c>
      <c r="I178" s="12">
        <v>0</v>
      </c>
      <c r="J178" s="12">
        <v>0</v>
      </c>
      <c r="K178" s="12">
        <f t="shared" si="4"/>
        <v>14861.560000000001</v>
      </c>
      <c r="L178" s="12">
        <v>1897.99</v>
      </c>
      <c r="M178" s="12">
        <v>1570.44</v>
      </c>
      <c r="N178" s="12">
        <v>-0.36999999999898137</v>
      </c>
      <c r="O178" s="12">
        <f t="shared" si="5"/>
        <v>3468.0600000000013</v>
      </c>
      <c r="P178" s="12">
        <v>11393.5</v>
      </c>
    </row>
    <row r="179" spans="1:16" x14ac:dyDescent="0.25">
      <c r="A179" s="2" t="s">
        <v>410</v>
      </c>
      <c r="B179" s="1" t="s">
        <v>411</v>
      </c>
      <c r="C179" s="12">
        <v>13125</v>
      </c>
      <c r="D179" s="12">
        <v>200</v>
      </c>
      <c r="E179" s="12">
        <v>903</v>
      </c>
      <c r="F179" s="12">
        <v>549</v>
      </c>
      <c r="G179" s="12">
        <v>0</v>
      </c>
      <c r="H179" s="12">
        <v>0</v>
      </c>
      <c r="I179" s="12">
        <v>0</v>
      </c>
      <c r="J179" s="12">
        <v>0</v>
      </c>
      <c r="K179" s="12">
        <f t="shared" si="4"/>
        <v>14777</v>
      </c>
      <c r="L179" s="12">
        <v>1879.94</v>
      </c>
      <c r="M179" s="12">
        <v>1509.38</v>
      </c>
      <c r="N179" s="12">
        <v>1875.6800000000003</v>
      </c>
      <c r="O179" s="12">
        <f t="shared" si="5"/>
        <v>5265</v>
      </c>
      <c r="P179" s="12">
        <v>9512</v>
      </c>
    </row>
    <row r="180" spans="1:16" x14ac:dyDescent="0.25">
      <c r="A180" s="2" t="s">
        <v>412</v>
      </c>
      <c r="B180" s="1" t="s">
        <v>413</v>
      </c>
      <c r="C180" s="12">
        <v>13110.42</v>
      </c>
      <c r="D180" s="12">
        <v>200</v>
      </c>
      <c r="E180" s="12">
        <v>903</v>
      </c>
      <c r="F180" s="12">
        <v>549</v>
      </c>
      <c r="G180" s="12">
        <v>0</v>
      </c>
      <c r="H180" s="12">
        <v>0</v>
      </c>
      <c r="I180" s="12">
        <v>0</v>
      </c>
      <c r="J180" s="12">
        <v>875</v>
      </c>
      <c r="K180" s="12">
        <f t="shared" ref="K180:K239" si="6">SUM(C180:J180)</f>
        <v>15637.42</v>
      </c>
      <c r="L180" s="12">
        <v>1970.27</v>
      </c>
      <c r="M180" s="12">
        <v>1509.38</v>
      </c>
      <c r="N180" s="12">
        <v>-0.22999999999956344</v>
      </c>
      <c r="O180" s="12">
        <f t="shared" ref="O180:O239" si="7">SUM(L180:N180)</f>
        <v>3479.4200000000005</v>
      </c>
      <c r="P180" s="12">
        <v>12158</v>
      </c>
    </row>
    <row r="181" spans="1:16" x14ac:dyDescent="0.25">
      <c r="A181" s="2" t="s">
        <v>438</v>
      </c>
      <c r="B181" s="1" t="s">
        <v>468</v>
      </c>
      <c r="C181" s="12">
        <v>13125</v>
      </c>
      <c r="D181" s="12">
        <v>200</v>
      </c>
      <c r="E181" s="12">
        <v>903</v>
      </c>
      <c r="F181" s="12">
        <v>549</v>
      </c>
      <c r="G181" s="12">
        <v>0</v>
      </c>
      <c r="H181" s="12">
        <v>0</v>
      </c>
      <c r="I181" s="12">
        <v>0</v>
      </c>
      <c r="J181" s="12">
        <v>875</v>
      </c>
      <c r="K181" s="12">
        <f t="shared" si="6"/>
        <v>15652</v>
      </c>
      <c r="L181" s="12">
        <v>1973.38</v>
      </c>
      <c r="M181" s="12">
        <v>1509.38</v>
      </c>
      <c r="N181" s="12">
        <v>0.23999999999978172</v>
      </c>
      <c r="O181" s="12">
        <f t="shared" si="7"/>
        <v>3483</v>
      </c>
      <c r="P181" s="12">
        <v>12169</v>
      </c>
    </row>
    <row r="182" spans="1:16" x14ac:dyDescent="0.25">
      <c r="A182" s="14"/>
      <c r="B182" s="6"/>
      <c r="C182" s="6" t="s">
        <v>545</v>
      </c>
      <c r="D182" s="6" t="s">
        <v>545</v>
      </c>
      <c r="E182" s="6" t="s">
        <v>545</v>
      </c>
      <c r="F182" s="6" t="s">
        <v>545</v>
      </c>
      <c r="G182" s="6" t="s">
        <v>545</v>
      </c>
      <c r="H182" s="6" t="s">
        <v>545</v>
      </c>
      <c r="I182" s="6" t="s">
        <v>545</v>
      </c>
      <c r="J182" s="6" t="s">
        <v>545</v>
      </c>
      <c r="K182" s="6" t="s">
        <v>545</v>
      </c>
      <c r="L182" s="6" t="s">
        <v>545</v>
      </c>
      <c r="M182" s="6" t="s">
        <v>545</v>
      </c>
      <c r="N182" s="6" t="s">
        <v>545</v>
      </c>
      <c r="O182" s="6" t="s">
        <v>545</v>
      </c>
      <c r="P182" s="6" t="s">
        <v>545</v>
      </c>
    </row>
    <row r="183" spans="1:16" x14ac:dyDescent="0.25">
      <c r="A183" s="11" t="s">
        <v>543</v>
      </c>
      <c r="C183" s="12"/>
      <c r="K183" s="12"/>
      <c r="O183" s="12"/>
    </row>
    <row r="184" spans="1:16" x14ac:dyDescent="0.25">
      <c r="A184" s="2" t="s">
        <v>302</v>
      </c>
      <c r="B184" s="1" t="s">
        <v>303</v>
      </c>
      <c r="C184" s="12">
        <v>13656</v>
      </c>
      <c r="D184" s="12">
        <v>0</v>
      </c>
      <c r="E184" s="12">
        <v>1016</v>
      </c>
      <c r="F184" s="12">
        <v>684</v>
      </c>
      <c r="G184" s="12">
        <v>616.1</v>
      </c>
      <c r="H184" s="12">
        <v>0</v>
      </c>
      <c r="I184" s="12">
        <v>0</v>
      </c>
      <c r="J184" s="12">
        <v>250</v>
      </c>
      <c r="K184" s="12">
        <f t="shared" si="6"/>
        <v>16222.1</v>
      </c>
      <c r="L184" s="12">
        <v>2188.6</v>
      </c>
      <c r="M184" s="12">
        <v>1570.44</v>
      </c>
      <c r="N184" s="12">
        <v>5984.0600000000013</v>
      </c>
      <c r="O184" s="12">
        <f t="shared" si="7"/>
        <v>9743.1000000000022</v>
      </c>
      <c r="P184" s="12">
        <v>6479</v>
      </c>
    </row>
    <row r="185" spans="1:16" x14ac:dyDescent="0.25">
      <c r="A185" s="2" t="s">
        <v>304</v>
      </c>
      <c r="B185" s="1" t="s">
        <v>305</v>
      </c>
      <c r="C185" s="12">
        <v>11279.1</v>
      </c>
      <c r="D185" s="12">
        <v>400</v>
      </c>
      <c r="E185" s="12">
        <v>737</v>
      </c>
      <c r="F185" s="12">
        <v>455</v>
      </c>
      <c r="G185" s="12">
        <v>492.88</v>
      </c>
      <c r="H185" s="12">
        <v>0</v>
      </c>
      <c r="I185" s="12">
        <v>0</v>
      </c>
      <c r="J185" s="12">
        <v>0</v>
      </c>
      <c r="K185" s="12">
        <f t="shared" si="6"/>
        <v>13363.98</v>
      </c>
      <c r="L185" s="12">
        <v>1578.1</v>
      </c>
      <c r="M185" s="12">
        <v>1297.0999999999999</v>
      </c>
      <c r="N185" s="12">
        <v>3926.2799999999988</v>
      </c>
      <c r="O185" s="12">
        <f t="shared" si="7"/>
        <v>6801.4799999999987</v>
      </c>
      <c r="P185" s="12">
        <v>6562.5</v>
      </c>
    </row>
    <row r="186" spans="1:16" x14ac:dyDescent="0.25">
      <c r="A186" s="2" t="s">
        <v>306</v>
      </c>
      <c r="B186" s="1" t="s">
        <v>307</v>
      </c>
      <c r="C186" s="12">
        <v>13656</v>
      </c>
      <c r="D186" s="12">
        <v>0</v>
      </c>
      <c r="E186" s="12">
        <v>1016</v>
      </c>
      <c r="F186" s="12">
        <v>524.4</v>
      </c>
      <c r="G186" s="12">
        <v>492.88</v>
      </c>
      <c r="H186" s="12">
        <v>0</v>
      </c>
      <c r="I186" s="12">
        <v>0</v>
      </c>
      <c r="J186" s="12">
        <f>910.4+250</f>
        <v>1160.4000000000001</v>
      </c>
      <c r="K186" s="12">
        <f t="shared" si="6"/>
        <v>16849.68</v>
      </c>
      <c r="L186" s="12">
        <v>1579.39</v>
      </c>
      <c r="M186" s="12">
        <v>1570.44</v>
      </c>
      <c r="N186" s="12">
        <v>4136.3500000000004</v>
      </c>
      <c r="O186" s="12">
        <f t="shared" si="7"/>
        <v>7286.18</v>
      </c>
      <c r="P186" s="12">
        <v>9563.5</v>
      </c>
    </row>
    <row r="187" spans="1:16" x14ac:dyDescent="0.25">
      <c r="A187" s="2" t="s">
        <v>308</v>
      </c>
      <c r="B187" s="1" t="s">
        <v>309</v>
      </c>
      <c r="C187" s="12">
        <v>11279.1</v>
      </c>
      <c r="D187" s="12">
        <v>0</v>
      </c>
      <c r="E187" s="12">
        <v>737</v>
      </c>
      <c r="F187" s="12">
        <v>455</v>
      </c>
      <c r="G187" s="12">
        <v>369.66</v>
      </c>
      <c r="H187" s="12">
        <v>0</v>
      </c>
      <c r="I187" s="12">
        <v>0</v>
      </c>
      <c r="J187" s="12">
        <v>0</v>
      </c>
      <c r="K187" s="12">
        <f t="shared" si="6"/>
        <v>12840.76</v>
      </c>
      <c r="L187" s="12">
        <v>1466.36</v>
      </c>
      <c r="M187" s="12">
        <v>1297.0999999999999</v>
      </c>
      <c r="N187" s="12">
        <v>106.79999999999927</v>
      </c>
      <c r="O187" s="12">
        <f t="shared" si="7"/>
        <v>2870.2599999999993</v>
      </c>
      <c r="P187" s="12">
        <v>9970.5</v>
      </c>
    </row>
    <row r="188" spans="1:16" x14ac:dyDescent="0.25">
      <c r="A188" s="2" t="s">
        <v>310</v>
      </c>
      <c r="B188" s="1" t="s">
        <v>311</v>
      </c>
      <c r="C188" s="12">
        <v>13200.8</v>
      </c>
      <c r="D188" s="12">
        <v>0</v>
      </c>
      <c r="E188" s="12">
        <v>1016</v>
      </c>
      <c r="F188" s="12">
        <v>661.2</v>
      </c>
      <c r="G188" s="12">
        <v>246.44</v>
      </c>
      <c r="H188" s="12">
        <v>0</v>
      </c>
      <c r="I188" s="12">
        <v>0</v>
      </c>
      <c r="J188" s="12">
        <v>0</v>
      </c>
      <c r="K188" s="12">
        <f t="shared" si="6"/>
        <v>15124.44</v>
      </c>
      <c r="L188" s="12">
        <v>1954.14</v>
      </c>
      <c r="M188" s="12">
        <v>1570.44</v>
      </c>
      <c r="N188" s="12">
        <v>6560.8600000000006</v>
      </c>
      <c r="O188" s="12">
        <f t="shared" si="7"/>
        <v>10085.44</v>
      </c>
      <c r="P188" s="12">
        <v>5039</v>
      </c>
    </row>
    <row r="189" spans="1:16" x14ac:dyDescent="0.25">
      <c r="A189" s="2" t="s">
        <v>312</v>
      </c>
      <c r="B189" s="1" t="s">
        <v>313</v>
      </c>
      <c r="C189" s="12">
        <v>11185.11</v>
      </c>
      <c r="D189" s="12">
        <v>0</v>
      </c>
      <c r="E189" s="12">
        <v>737</v>
      </c>
      <c r="F189" s="12">
        <v>455</v>
      </c>
      <c r="G189" s="12">
        <v>246.44</v>
      </c>
      <c r="H189" s="12">
        <v>0</v>
      </c>
      <c r="I189" s="12">
        <v>0</v>
      </c>
      <c r="J189" s="12">
        <v>0</v>
      </c>
      <c r="K189" s="12">
        <f t="shared" si="6"/>
        <v>12623.550000000001</v>
      </c>
      <c r="L189" s="12">
        <v>1419.96</v>
      </c>
      <c r="M189" s="12">
        <v>1297.0999999999999</v>
      </c>
      <c r="N189" s="12">
        <v>7961.9900000000016</v>
      </c>
      <c r="O189" s="12">
        <f t="shared" si="7"/>
        <v>10679.050000000001</v>
      </c>
      <c r="P189" s="12">
        <v>1944.5</v>
      </c>
    </row>
    <row r="190" spans="1:16" x14ac:dyDescent="0.25">
      <c r="A190" s="2" t="s">
        <v>314</v>
      </c>
      <c r="B190" s="1" t="s">
        <v>315</v>
      </c>
      <c r="C190" s="12">
        <v>11279.1</v>
      </c>
      <c r="D190" s="12">
        <v>400</v>
      </c>
      <c r="E190" s="12">
        <v>737</v>
      </c>
      <c r="F190" s="12">
        <v>455</v>
      </c>
      <c r="G190" s="12">
        <v>246.44</v>
      </c>
      <c r="H190" s="12">
        <v>0</v>
      </c>
      <c r="I190" s="12">
        <v>0</v>
      </c>
      <c r="J190" s="12">
        <v>0</v>
      </c>
      <c r="K190" s="12">
        <f t="shared" si="6"/>
        <v>13117.54</v>
      </c>
      <c r="L190" s="12">
        <v>1525.48</v>
      </c>
      <c r="M190" s="12">
        <v>1297.0999999999999</v>
      </c>
      <c r="N190" s="12">
        <v>3879.4600000000009</v>
      </c>
      <c r="O190" s="12">
        <f t="shared" si="7"/>
        <v>6702.0400000000009</v>
      </c>
      <c r="P190" s="12">
        <v>6415.5</v>
      </c>
    </row>
    <row r="191" spans="1:16" x14ac:dyDescent="0.25">
      <c r="A191" s="2" t="s">
        <v>316</v>
      </c>
      <c r="B191" s="1" t="s">
        <v>317</v>
      </c>
      <c r="C191" s="12">
        <v>13649.05</v>
      </c>
      <c r="D191" s="12">
        <v>0</v>
      </c>
      <c r="E191" s="12">
        <v>1016</v>
      </c>
      <c r="F191" s="12">
        <v>684</v>
      </c>
      <c r="G191" s="12">
        <v>246.44</v>
      </c>
      <c r="H191" s="12">
        <v>0</v>
      </c>
      <c r="I191" s="12">
        <v>0</v>
      </c>
      <c r="J191" s="12">
        <v>0</v>
      </c>
      <c r="K191" s="12">
        <f t="shared" si="6"/>
        <v>15595.49</v>
      </c>
      <c r="L191" s="12">
        <v>2054.7600000000002</v>
      </c>
      <c r="M191" s="12">
        <v>1570.44</v>
      </c>
      <c r="N191" s="12">
        <v>6545.2899999999991</v>
      </c>
      <c r="O191" s="12">
        <f t="shared" si="7"/>
        <v>10170.49</v>
      </c>
      <c r="P191" s="12">
        <v>5425</v>
      </c>
    </row>
    <row r="192" spans="1:16" x14ac:dyDescent="0.25">
      <c r="A192" s="2" t="s">
        <v>318</v>
      </c>
      <c r="B192" s="1" t="s">
        <v>319</v>
      </c>
      <c r="C192" s="12">
        <v>13656</v>
      </c>
      <c r="D192" s="12">
        <v>0</v>
      </c>
      <c r="E192" s="12">
        <v>1016</v>
      </c>
      <c r="F192" s="12">
        <v>684</v>
      </c>
      <c r="G192" s="12">
        <v>246.44</v>
      </c>
      <c r="H192" s="12">
        <v>0</v>
      </c>
      <c r="I192" s="12">
        <v>0</v>
      </c>
      <c r="J192" s="12">
        <v>910.4</v>
      </c>
      <c r="K192" s="12">
        <f t="shared" si="6"/>
        <v>16512.84</v>
      </c>
      <c r="L192" s="12">
        <v>2153.48</v>
      </c>
      <c r="M192" s="12">
        <v>1570.44</v>
      </c>
      <c r="N192" s="12">
        <v>5010.42</v>
      </c>
      <c r="O192" s="12">
        <f t="shared" si="7"/>
        <v>8734.34</v>
      </c>
      <c r="P192" s="12">
        <v>7778.5</v>
      </c>
    </row>
    <row r="193" spans="1:16" x14ac:dyDescent="0.25">
      <c r="A193" s="2" t="s">
        <v>320</v>
      </c>
      <c r="B193" s="1" t="s">
        <v>321</v>
      </c>
      <c r="C193" s="12">
        <v>13656</v>
      </c>
      <c r="D193" s="12">
        <v>0</v>
      </c>
      <c r="E193" s="12">
        <v>1016</v>
      </c>
      <c r="F193" s="12">
        <v>0</v>
      </c>
      <c r="G193" s="12">
        <v>246.44</v>
      </c>
      <c r="H193" s="12">
        <v>0</v>
      </c>
      <c r="I193" s="12">
        <v>0</v>
      </c>
      <c r="J193" s="12">
        <v>0</v>
      </c>
      <c r="K193" s="12">
        <f t="shared" si="6"/>
        <v>14918.44</v>
      </c>
      <c r="L193" s="12">
        <v>-346.44</v>
      </c>
      <c r="M193" s="12">
        <v>1570.44</v>
      </c>
      <c r="N193" s="12">
        <v>136.44000000000051</v>
      </c>
      <c r="O193" s="12">
        <f t="shared" si="7"/>
        <v>1360.4400000000005</v>
      </c>
      <c r="P193" s="12">
        <v>13558</v>
      </c>
    </row>
    <row r="194" spans="1:16" x14ac:dyDescent="0.25">
      <c r="A194" s="2" t="s">
        <v>322</v>
      </c>
      <c r="B194" s="1" t="s">
        <v>323</v>
      </c>
      <c r="C194" s="12">
        <v>13656</v>
      </c>
      <c r="D194" s="12">
        <v>0</v>
      </c>
      <c r="E194" s="12">
        <v>1016</v>
      </c>
      <c r="F194" s="12">
        <v>684</v>
      </c>
      <c r="G194" s="12">
        <v>246.44</v>
      </c>
      <c r="H194" s="12">
        <v>0</v>
      </c>
      <c r="I194" s="12">
        <v>0</v>
      </c>
      <c r="J194" s="12">
        <v>455.2</v>
      </c>
      <c r="K194" s="12">
        <f t="shared" si="6"/>
        <v>16057.640000000001</v>
      </c>
      <c r="L194" s="12">
        <v>2104.86</v>
      </c>
      <c r="M194" s="12">
        <v>1570.44</v>
      </c>
      <c r="N194" s="12">
        <v>5208.34</v>
      </c>
      <c r="O194" s="12">
        <f t="shared" si="7"/>
        <v>8883.64</v>
      </c>
      <c r="P194" s="12">
        <v>7174</v>
      </c>
    </row>
    <row r="195" spans="1:16" x14ac:dyDescent="0.25">
      <c r="A195" s="2" t="s">
        <v>324</v>
      </c>
      <c r="B195" s="1" t="s">
        <v>325</v>
      </c>
      <c r="C195" s="12">
        <v>13656</v>
      </c>
      <c r="D195" s="12">
        <v>0</v>
      </c>
      <c r="E195" s="12">
        <v>1016</v>
      </c>
      <c r="F195" s="12">
        <v>451</v>
      </c>
      <c r="G195" s="12">
        <v>246.44</v>
      </c>
      <c r="H195" s="12">
        <v>0</v>
      </c>
      <c r="I195" s="12">
        <v>0</v>
      </c>
      <c r="J195" s="12">
        <v>0</v>
      </c>
      <c r="K195" s="12">
        <f t="shared" si="6"/>
        <v>15369.44</v>
      </c>
      <c r="L195" s="12">
        <v>1134.77</v>
      </c>
      <c r="M195" s="12">
        <v>1570.44</v>
      </c>
      <c r="N195" s="12">
        <v>5718.73</v>
      </c>
      <c r="O195" s="12">
        <f t="shared" si="7"/>
        <v>8423.9399999999987</v>
      </c>
      <c r="P195" s="12">
        <v>6945.5</v>
      </c>
    </row>
    <row r="196" spans="1:16" x14ac:dyDescent="0.25">
      <c r="A196" s="2" t="s">
        <v>326</v>
      </c>
      <c r="B196" s="1" t="s">
        <v>327</v>
      </c>
      <c r="C196" s="12">
        <v>13656</v>
      </c>
      <c r="D196" s="12">
        <v>0</v>
      </c>
      <c r="E196" s="12">
        <v>1016</v>
      </c>
      <c r="F196" s="12">
        <v>684</v>
      </c>
      <c r="G196" s="12">
        <v>246</v>
      </c>
      <c r="H196" s="12">
        <v>0</v>
      </c>
      <c r="I196" s="12">
        <v>0</v>
      </c>
      <c r="J196" s="12">
        <v>0</v>
      </c>
      <c r="K196" s="12">
        <f t="shared" si="6"/>
        <v>15602</v>
      </c>
      <c r="L196" s="12">
        <v>2056.16</v>
      </c>
      <c r="M196" s="12">
        <v>1570.44</v>
      </c>
      <c r="N196" s="12">
        <v>2736.8999999999996</v>
      </c>
      <c r="O196" s="12">
        <f t="shared" si="7"/>
        <v>6363.5</v>
      </c>
      <c r="P196" s="12">
        <v>9238.5</v>
      </c>
    </row>
    <row r="197" spans="1:16" x14ac:dyDescent="0.25">
      <c r="A197" s="2" t="s">
        <v>328</v>
      </c>
      <c r="B197" s="1" t="s">
        <v>329</v>
      </c>
      <c r="C197" s="12">
        <v>13656</v>
      </c>
      <c r="D197" s="12">
        <v>0</v>
      </c>
      <c r="E197" s="12">
        <v>1016</v>
      </c>
      <c r="F197" s="12">
        <v>684</v>
      </c>
      <c r="G197" s="12">
        <v>0</v>
      </c>
      <c r="H197" s="12">
        <v>0</v>
      </c>
      <c r="I197" s="12">
        <v>0</v>
      </c>
      <c r="J197" s="12">
        <v>910.4</v>
      </c>
      <c r="K197" s="12">
        <f t="shared" si="6"/>
        <v>16266.4</v>
      </c>
      <c r="L197" s="12">
        <v>2100.84</v>
      </c>
      <c r="M197" s="12">
        <v>1570.44</v>
      </c>
      <c r="N197" s="12">
        <v>136.61999999999898</v>
      </c>
      <c r="O197" s="12">
        <f t="shared" si="7"/>
        <v>3807.8999999999992</v>
      </c>
      <c r="P197" s="12">
        <v>12458.5</v>
      </c>
    </row>
    <row r="198" spans="1:16" x14ac:dyDescent="0.25">
      <c r="A198" s="2" t="s">
        <v>330</v>
      </c>
      <c r="B198" s="1" t="s">
        <v>331</v>
      </c>
      <c r="C198" s="12">
        <v>13656</v>
      </c>
      <c r="D198" s="12">
        <v>0</v>
      </c>
      <c r="E198" s="12">
        <v>1016</v>
      </c>
      <c r="F198" s="12">
        <v>684</v>
      </c>
      <c r="G198" s="12">
        <v>0</v>
      </c>
      <c r="H198" s="12">
        <v>0</v>
      </c>
      <c r="I198" s="12">
        <v>0</v>
      </c>
      <c r="J198" s="12">
        <v>910.4</v>
      </c>
      <c r="K198" s="12">
        <f t="shared" si="6"/>
        <v>16266.4</v>
      </c>
      <c r="L198" s="12">
        <v>2100.84</v>
      </c>
      <c r="M198" s="12">
        <v>1570.44</v>
      </c>
      <c r="N198" s="12">
        <v>136.61999999999898</v>
      </c>
      <c r="O198" s="12">
        <f t="shared" si="7"/>
        <v>3807.8999999999992</v>
      </c>
      <c r="P198" s="12">
        <v>12458.5</v>
      </c>
    </row>
    <row r="199" spans="1:16" x14ac:dyDescent="0.25">
      <c r="A199" s="2" t="s">
        <v>332</v>
      </c>
      <c r="B199" s="1" t="s">
        <v>333</v>
      </c>
      <c r="C199" s="12">
        <v>13656</v>
      </c>
      <c r="D199" s="12">
        <v>0</v>
      </c>
      <c r="E199" s="12">
        <v>1016</v>
      </c>
      <c r="F199" s="12">
        <v>684</v>
      </c>
      <c r="G199" s="12">
        <v>0</v>
      </c>
      <c r="H199" s="12">
        <v>0</v>
      </c>
      <c r="I199" s="12">
        <v>0</v>
      </c>
      <c r="J199" s="12">
        <v>910.4</v>
      </c>
      <c r="K199" s="12">
        <f t="shared" si="6"/>
        <v>16266.4</v>
      </c>
      <c r="L199" s="12">
        <v>2100.84</v>
      </c>
      <c r="M199" s="12">
        <v>1570.44</v>
      </c>
      <c r="N199" s="12">
        <v>986.61999999999898</v>
      </c>
      <c r="O199" s="12">
        <f t="shared" si="7"/>
        <v>4657.8999999999996</v>
      </c>
      <c r="P199" s="12">
        <v>11608.5</v>
      </c>
    </row>
    <row r="200" spans="1:16" x14ac:dyDescent="0.25">
      <c r="A200" s="2" t="s">
        <v>334</v>
      </c>
      <c r="B200" s="1" t="s">
        <v>335</v>
      </c>
      <c r="C200" s="12">
        <v>13200.8</v>
      </c>
      <c r="D200" s="12">
        <v>0</v>
      </c>
      <c r="E200" s="12">
        <v>1016</v>
      </c>
      <c r="F200" s="12">
        <v>661.2</v>
      </c>
      <c r="G200" s="12">
        <v>0</v>
      </c>
      <c r="H200" s="12">
        <v>0</v>
      </c>
      <c r="I200" s="12">
        <v>0</v>
      </c>
      <c r="J200" s="12">
        <v>455.2</v>
      </c>
      <c r="K200" s="12">
        <f t="shared" si="6"/>
        <v>15333.2</v>
      </c>
      <c r="L200" s="12">
        <v>1950.12</v>
      </c>
      <c r="M200" s="12">
        <v>1570.44</v>
      </c>
      <c r="N200" s="12">
        <v>4084.6400000000012</v>
      </c>
      <c r="O200" s="12">
        <f t="shared" si="7"/>
        <v>7605.2000000000007</v>
      </c>
      <c r="P200" s="12">
        <v>7728</v>
      </c>
    </row>
    <row r="201" spans="1:16" x14ac:dyDescent="0.25">
      <c r="A201" s="2" t="s">
        <v>336</v>
      </c>
      <c r="B201" s="1" t="s">
        <v>337</v>
      </c>
      <c r="C201" s="12">
        <v>13056</v>
      </c>
      <c r="D201" s="12">
        <v>0</v>
      </c>
      <c r="E201" s="12">
        <v>1016</v>
      </c>
      <c r="F201" s="12">
        <v>684</v>
      </c>
      <c r="G201" s="12">
        <v>0</v>
      </c>
      <c r="H201" s="12">
        <v>129.35</v>
      </c>
      <c r="I201" s="12">
        <v>0</v>
      </c>
      <c r="J201" s="12">
        <v>910.4</v>
      </c>
      <c r="K201" s="12">
        <f t="shared" si="6"/>
        <v>15795.75</v>
      </c>
      <c r="L201" s="12">
        <v>1986.49</v>
      </c>
      <c r="M201" s="12">
        <v>1501.44</v>
      </c>
      <c r="N201" s="12">
        <v>3901.8199999999997</v>
      </c>
      <c r="O201" s="12">
        <f t="shared" si="7"/>
        <v>7389.75</v>
      </c>
      <c r="P201" s="12">
        <v>8406</v>
      </c>
    </row>
    <row r="202" spans="1:16" x14ac:dyDescent="0.25">
      <c r="A202" s="2" t="s">
        <v>440</v>
      </c>
      <c r="B202" s="1" t="s">
        <v>441</v>
      </c>
      <c r="C202" s="12">
        <v>13656</v>
      </c>
      <c r="D202" s="12">
        <v>0</v>
      </c>
      <c r="E202" s="12">
        <v>1016</v>
      </c>
      <c r="F202" s="12">
        <v>684</v>
      </c>
      <c r="G202" s="12">
        <v>0</v>
      </c>
      <c r="H202" s="12">
        <v>0</v>
      </c>
      <c r="I202" s="12">
        <v>0</v>
      </c>
      <c r="J202" s="12">
        <v>0</v>
      </c>
      <c r="K202" s="12">
        <f t="shared" si="6"/>
        <v>15356</v>
      </c>
      <c r="L202" s="12">
        <v>2003.6</v>
      </c>
      <c r="M202" s="12">
        <v>1570.44</v>
      </c>
      <c r="N202" s="12">
        <v>-4.0000000000873115E-2</v>
      </c>
      <c r="O202" s="12">
        <f t="shared" si="7"/>
        <v>3573.9999999999991</v>
      </c>
      <c r="P202" s="12">
        <v>11782</v>
      </c>
    </row>
    <row r="203" spans="1:16" x14ac:dyDescent="0.25">
      <c r="A203" s="2" t="s">
        <v>479</v>
      </c>
      <c r="B203" s="1" t="s">
        <v>480</v>
      </c>
      <c r="C203" s="12">
        <v>13656</v>
      </c>
      <c r="D203" s="12">
        <v>0</v>
      </c>
      <c r="E203" s="12">
        <v>1016</v>
      </c>
      <c r="F203" s="12">
        <v>684</v>
      </c>
      <c r="G203" s="12">
        <v>0</v>
      </c>
      <c r="H203" s="12">
        <v>0</v>
      </c>
      <c r="I203" s="12">
        <v>0</v>
      </c>
      <c r="J203" s="12">
        <v>0</v>
      </c>
      <c r="K203" s="12">
        <f t="shared" si="6"/>
        <v>15356</v>
      </c>
      <c r="L203" s="12">
        <v>2003.6</v>
      </c>
      <c r="M203" s="12">
        <v>1570.44</v>
      </c>
      <c r="N203" s="12">
        <v>-4.0000000000873115E-2</v>
      </c>
      <c r="O203" s="12">
        <f t="shared" si="7"/>
        <v>3573.9999999999991</v>
      </c>
      <c r="P203" s="12">
        <v>11782</v>
      </c>
    </row>
    <row r="204" spans="1:16" x14ac:dyDescent="0.25">
      <c r="A204" s="2" t="s">
        <v>481</v>
      </c>
      <c r="B204" s="1" t="s">
        <v>482</v>
      </c>
      <c r="C204" s="12">
        <v>13656</v>
      </c>
      <c r="D204" s="12">
        <v>0</v>
      </c>
      <c r="E204" s="12">
        <v>1016</v>
      </c>
      <c r="F204" s="12">
        <v>684</v>
      </c>
      <c r="G204" s="12">
        <v>0</v>
      </c>
      <c r="H204" s="12">
        <v>0</v>
      </c>
      <c r="I204" s="12">
        <v>0</v>
      </c>
      <c r="J204" s="12">
        <v>0</v>
      </c>
      <c r="K204" s="12">
        <f t="shared" si="6"/>
        <v>15356</v>
      </c>
      <c r="L204" s="12">
        <v>2003.6</v>
      </c>
      <c r="M204" s="12">
        <v>1570.44</v>
      </c>
      <c r="N204" s="12">
        <v>-4.0000000000873115E-2</v>
      </c>
      <c r="O204" s="12">
        <f t="shared" si="7"/>
        <v>3573.9999999999991</v>
      </c>
      <c r="P204" s="12">
        <v>11782</v>
      </c>
    </row>
    <row r="205" spans="1:16" x14ac:dyDescent="0.25">
      <c r="A205" s="2" t="s">
        <v>483</v>
      </c>
      <c r="B205" s="1" t="s">
        <v>484</v>
      </c>
      <c r="C205" s="12">
        <v>13200.8</v>
      </c>
      <c r="D205" s="12">
        <v>0</v>
      </c>
      <c r="E205" s="12">
        <v>982.04</v>
      </c>
      <c r="F205" s="12">
        <v>661.2</v>
      </c>
      <c r="G205" s="12">
        <v>0</v>
      </c>
      <c r="H205" s="12">
        <v>0</v>
      </c>
      <c r="I205" s="12">
        <v>0</v>
      </c>
      <c r="J205" s="12">
        <v>0</v>
      </c>
      <c r="K205" s="12">
        <f t="shared" si="6"/>
        <v>14844.04</v>
      </c>
      <c r="L205" s="12">
        <v>1894.25</v>
      </c>
      <c r="M205" s="12">
        <v>1518.09</v>
      </c>
      <c r="N205" s="12">
        <v>0.2000000000007276</v>
      </c>
      <c r="O205" s="12">
        <f t="shared" si="7"/>
        <v>3412.5400000000009</v>
      </c>
      <c r="P205" s="12">
        <v>11431.5</v>
      </c>
    </row>
    <row r="206" spans="1:16" x14ac:dyDescent="0.25">
      <c r="A206" s="2" t="s">
        <v>485</v>
      </c>
      <c r="B206" s="1" t="s">
        <v>486</v>
      </c>
      <c r="C206" s="12">
        <v>13192.58</v>
      </c>
      <c r="D206" s="12">
        <v>0</v>
      </c>
      <c r="E206" s="12">
        <v>982.04</v>
      </c>
      <c r="F206" s="12">
        <v>547.20000000000005</v>
      </c>
      <c r="G206" s="12">
        <v>0</v>
      </c>
      <c r="H206" s="12">
        <v>0</v>
      </c>
      <c r="I206" s="12">
        <v>0</v>
      </c>
      <c r="J206" s="12">
        <v>0</v>
      </c>
      <c r="K206" s="12">
        <f t="shared" si="6"/>
        <v>14721.82</v>
      </c>
      <c r="L206" s="12">
        <v>1404.22</v>
      </c>
      <c r="M206" s="12">
        <v>1255.4000000000001</v>
      </c>
      <c r="N206" s="12">
        <v>0.2000000000007276</v>
      </c>
      <c r="O206" s="12">
        <f t="shared" si="7"/>
        <v>2659.8200000000006</v>
      </c>
      <c r="P206" s="12">
        <v>12062</v>
      </c>
    </row>
    <row r="207" spans="1:16" x14ac:dyDescent="0.25">
      <c r="A207" s="2" t="s">
        <v>487</v>
      </c>
      <c r="B207" s="1" t="s">
        <v>488</v>
      </c>
      <c r="C207" s="12">
        <v>13200.8</v>
      </c>
      <c r="D207" s="12">
        <v>0</v>
      </c>
      <c r="E207" s="12">
        <v>982.4</v>
      </c>
      <c r="F207" s="12">
        <v>661.2</v>
      </c>
      <c r="G207" s="12">
        <v>0</v>
      </c>
      <c r="H207" s="12">
        <v>0</v>
      </c>
      <c r="I207" s="12">
        <v>0</v>
      </c>
      <c r="J207" s="12">
        <v>455.2</v>
      </c>
      <c r="K207" s="12">
        <f t="shared" si="6"/>
        <v>15299.6</v>
      </c>
      <c r="L207" s="12">
        <v>1942.94</v>
      </c>
      <c r="M207" s="12">
        <v>1518.09</v>
      </c>
      <c r="N207" s="12">
        <v>6.9999999999708962E-2</v>
      </c>
      <c r="O207" s="12">
        <f t="shared" si="7"/>
        <v>3461.0999999999995</v>
      </c>
      <c r="P207" s="12">
        <v>11838.5</v>
      </c>
    </row>
    <row r="208" spans="1:16" x14ac:dyDescent="0.25">
      <c r="A208" s="2" t="s">
        <v>489</v>
      </c>
      <c r="B208" s="1" t="s">
        <v>490</v>
      </c>
      <c r="C208" s="12">
        <v>10469.6</v>
      </c>
      <c r="D208" s="12">
        <v>0</v>
      </c>
      <c r="E208" s="12">
        <v>745.02</v>
      </c>
      <c r="F208" s="12">
        <v>501.6</v>
      </c>
      <c r="G208" s="12">
        <v>0</v>
      </c>
      <c r="H208" s="12">
        <v>0</v>
      </c>
      <c r="I208" s="12">
        <v>0</v>
      </c>
      <c r="J208" s="12">
        <v>0</v>
      </c>
      <c r="K208" s="12">
        <f t="shared" si="6"/>
        <v>11716.220000000001</v>
      </c>
      <c r="L208" s="12">
        <v>1319.83</v>
      </c>
      <c r="M208" s="12">
        <v>1570.44</v>
      </c>
      <c r="N208" s="12">
        <v>-4.9999999999272404E-2</v>
      </c>
      <c r="O208" s="12">
        <f t="shared" si="7"/>
        <v>2890.2200000000007</v>
      </c>
      <c r="P208" s="12">
        <v>8826</v>
      </c>
    </row>
    <row r="209" spans="1:16" x14ac:dyDescent="0.25">
      <c r="A209" s="2" t="s">
        <v>491</v>
      </c>
      <c r="B209" s="1" t="s">
        <v>492</v>
      </c>
      <c r="C209" s="12">
        <v>10469.6</v>
      </c>
      <c r="D209" s="12">
        <v>0</v>
      </c>
      <c r="E209" s="12">
        <v>745.02</v>
      </c>
      <c r="F209" s="12">
        <v>501.6</v>
      </c>
      <c r="G209" s="12">
        <v>0</v>
      </c>
      <c r="H209" s="12">
        <v>0</v>
      </c>
      <c r="I209" s="12">
        <v>0</v>
      </c>
      <c r="J209" s="12">
        <v>455.2</v>
      </c>
      <c r="K209" s="12">
        <f t="shared" si="6"/>
        <v>12171.420000000002</v>
      </c>
      <c r="L209" s="12">
        <v>1368.45</v>
      </c>
      <c r="M209" s="12">
        <v>1204</v>
      </c>
      <c r="N209" s="12">
        <v>-2.9999999998835847E-2</v>
      </c>
      <c r="O209" s="12">
        <f t="shared" si="7"/>
        <v>2572.420000000001</v>
      </c>
      <c r="P209" s="12">
        <v>9599</v>
      </c>
    </row>
    <row r="210" spans="1:16" x14ac:dyDescent="0.25">
      <c r="A210" s="14"/>
      <c r="B210" s="6"/>
      <c r="C210" s="6" t="s">
        <v>545</v>
      </c>
      <c r="D210" s="6" t="s">
        <v>545</v>
      </c>
      <c r="E210" s="6" t="s">
        <v>545</v>
      </c>
      <c r="F210" s="6" t="s">
        <v>545</v>
      </c>
      <c r="G210" s="6" t="s">
        <v>545</v>
      </c>
      <c r="H210" s="6" t="s">
        <v>545</v>
      </c>
      <c r="I210" s="6" t="s">
        <v>545</v>
      </c>
      <c r="J210" s="6" t="s">
        <v>545</v>
      </c>
      <c r="K210" s="6" t="s">
        <v>545</v>
      </c>
      <c r="L210" s="6" t="s">
        <v>545</v>
      </c>
      <c r="M210" s="6" t="s">
        <v>545</v>
      </c>
      <c r="N210" s="6" t="s">
        <v>545</v>
      </c>
      <c r="O210" s="6" t="s">
        <v>545</v>
      </c>
      <c r="P210" s="6" t="s">
        <v>545</v>
      </c>
    </row>
    <row r="211" spans="1:16" x14ac:dyDescent="0.25">
      <c r="A211" s="11" t="s">
        <v>544</v>
      </c>
      <c r="K211" s="12"/>
      <c r="O211" s="12"/>
    </row>
    <row r="212" spans="1:16" x14ac:dyDescent="0.25">
      <c r="A212" s="2" t="s">
        <v>338</v>
      </c>
      <c r="B212" s="1" t="s">
        <v>339</v>
      </c>
      <c r="C212" s="12">
        <v>11279.1</v>
      </c>
      <c r="D212" s="12">
        <v>0</v>
      </c>
      <c r="E212" s="12">
        <v>737</v>
      </c>
      <c r="F212" s="12">
        <v>0</v>
      </c>
      <c r="G212" s="12">
        <v>739.32</v>
      </c>
      <c r="H212" s="12">
        <v>0</v>
      </c>
      <c r="I212" s="12">
        <v>0</v>
      </c>
      <c r="J212" s="12">
        <v>0</v>
      </c>
      <c r="K212" s="12">
        <f t="shared" si="6"/>
        <v>12755.42</v>
      </c>
      <c r="L212" s="12">
        <f>724.06-166.38</f>
        <v>557.67999999999995</v>
      </c>
      <c r="M212" s="12">
        <v>1297.0999999999999</v>
      </c>
      <c r="N212" s="12">
        <v>113.13999999999942</v>
      </c>
      <c r="O212" s="12">
        <f t="shared" si="7"/>
        <v>1967.9199999999992</v>
      </c>
      <c r="P212" s="12">
        <v>10787.5</v>
      </c>
    </row>
    <row r="213" spans="1:16" x14ac:dyDescent="0.25">
      <c r="A213" s="2" t="s">
        <v>340</v>
      </c>
      <c r="B213" s="1" t="s">
        <v>341</v>
      </c>
      <c r="C213" s="12">
        <v>13656</v>
      </c>
      <c r="D213" s="12">
        <v>0</v>
      </c>
      <c r="E213" s="12">
        <v>1016</v>
      </c>
      <c r="F213" s="12">
        <v>684</v>
      </c>
      <c r="G213" s="12">
        <v>492.88</v>
      </c>
      <c r="H213" s="12">
        <v>0</v>
      </c>
      <c r="I213" s="12">
        <v>0</v>
      </c>
      <c r="J213" s="12">
        <v>250</v>
      </c>
      <c r="K213" s="12">
        <f t="shared" si="6"/>
        <v>16098.88</v>
      </c>
      <c r="L213" s="12">
        <v>2162.2800000000002</v>
      </c>
      <c r="M213" s="12">
        <v>1570.44</v>
      </c>
      <c r="N213" s="12">
        <v>6339.16</v>
      </c>
      <c r="O213" s="12">
        <f t="shared" si="7"/>
        <v>10071.880000000001</v>
      </c>
      <c r="P213" s="12">
        <v>6027</v>
      </c>
    </row>
    <row r="214" spans="1:16" x14ac:dyDescent="0.25">
      <c r="A214" s="2" t="s">
        <v>342</v>
      </c>
      <c r="B214" s="1" t="s">
        <v>343</v>
      </c>
      <c r="C214" s="12">
        <v>11279.1</v>
      </c>
      <c r="D214" s="12">
        <v>400</v>
      </c>
      <c r="E214" s="12">
        <v>737</v>
      </c>
      <c r="F214" s="12">
        <v>455</v>
      </c>
      <c r="G214" s="12">
        <v>492.88</v>
      </c>
      <c r="H214" s="12">
        <v>0</v>
      </c>
      <c r="I214" s="12">
        <v>0</v>
      </c>
      <c r="J214" s="12">
        <v>751.94</v>
      </c>
      <c r="K214" s="12">
        <f t="shared" si="6"/>
        <v>14115.92</v>
      </c>
      <c r="L214" s="12">
        <v>1658.42</v>
      </c>
      <c r="M214" s="12">
        <v>1297.0999999999999</v>
      </c>
      <c r="N214" s="12">
        <v>112.89999999999964</v>
      </c>
      <c r="O214" s="12">
        <f t="shared" si="7"/>
        <v>3068.4199999999996</v>
      </c>
      <c r="P214" s="12">
        <v>11047.5</v>
      </c>
    </row>
    <row r="215" spans="1:16" x14ac:dyDescent="0.25">
      <c r="A215" s="2" t="s">
        <v>344</v>
      </c>
      <c r="B215" s="1" t="s">
        <v>345</v>
      </c>
      <c r="C215" s="12">
        <v>13614.91</v>
      </c>
      <c r="D215" s="12">
        <v>0</v>
      </c>
      <c r="E215" s="12">
        <v>1016</v>
      </c>
      <c r="F215" s="12">
        <v>684</v>
      </c>
      <c r="G215" s="12">
        <v>369.66</v>
      </c>
      <c r="H215" s="12">
        <v>0</v>
      </c>
      <c r="I215" s="12">
        <v>0</v>
      </c>
      <c r="J215" s="12">
        <v>250</v>
      </c>
      <c r="K215" s="12">
        <f t="shared" si="6"/>
        <v>15934.57</v>
      </c>
      <c r="L215" s="12">
        <v>2127.19</v>
      </c>
      <c r="M215" s="12">
        <v>1570.44</v>
      </c>
      <c r="N215" s="12">
        <v>136.43999999999869</v>
      </c>
      <c r="O215" s="12">
        <f t="shared" si="7"/>
        <v>3834.0699999999988</v>
      </c>
      <c r="P215" s="12">
        <v>12100.5</v>
      </c>
    </row>
    <row r="216" spans="1:16" x14ac:dyDescent="0.25">
      <c r="A216" s="2" t="s">
        <v>346</v>
      </c>
      <c r="B216" s="1" t="s">
        <v>347</v>
      </c>
      <c r="C216" s="12">
        <v>13656</v>
      </c>
      <c r="D216" s="12">
        <v>0</v>
      </c>
      <c r="E216" s="12">
        <v>1016</v>
      </c>
      <c r="F216" s="12">
        <v>684</v>
      </c>
      <c r="G216" s="12">
        <v>246.44</v>
      </c>
      <c r="H216" s="12">
        <v>0</v>
      </c>
      <c r="I216" s="12">
        <v>0</v>
      </c>
      <c r="J216" s="12">
        <v>0</v>
      </c>
      <c r="K216" s="12">
        <f t="shared" si="6"/>
        <v>15602.44</v>
      </c>
      <c r="L216" s="12">
        <v>2056.2399999999998</v>
      </c>
      <c r="M216" s="12">
        <v>1570.44</v>
      </c>
      <c r="N216" s="12">
        <v>4254.26</v>
      </c>
      <c r="O216" s="12">
        <f t="shared" si="7"/>
        <v>7880.9400000000005</v>
      </c>
      <c r="P216" s="12">
        <v>7721.5</v>
      </c>
    </row>
    <row r="217" spans="1:16" x14ac:dyDescent="0.25">
      <c r="A217" s="2" t="s">
        <v>348</v>
      </c>
      <c r="B217" s="1" t="s">
        <v>349</v>
      </c>
      <c r="C217" s="12">
        <v>11279.1</v>
      </c>
      <c r="D217" s="12">
        <v>200</v>
      </c>
      <c r="E217" s="12">
        <v>737</v>
      </c>
      <c r="F217" s="12">
        <v>455</v>
      </c>
      <c r="G217" s="12">
        <v>246.44</v>
      </c>
      <c r="H217" s="12">
        <v>0</v>
      </c>
      <c r="I217" s="12">
        <v>0</v>
      </c>
      <c r="J217" s="12">
        <v>0</v>
      </c>
      <c r="K217" s="12">
        <f t="shared" si="6"/>
        <v>12917.54</v>
      </c>
      <c r="L217" s="12">
        <v>1482.76</v>
      </c>
      <c r="M217" s="12">
        <v>1297.0999999999999</v>
      </c>
      <c r="N217" s="12">
        <v>5446.68</v>
      </c>
      <c r="O217" s="12">
        <f t="shared" si="7"/>
        <v>8226.5400000000009</v>
      </c>
      <c r="P217" s="12">
        <v>4691</v>
      </c>
    </row>
    <row r="218" spans="1:16" x14ac:dyDescent="0.25">
      <c r="A218" s="2" t="s">
        <v>350</v>
      </c>
      <c r="B218" s="1" t="s">
        <v>351</v>
      </c>
      <c r="C218" s="12">
        <v>13200.8</v>
      </c>
      <c r="D218" s="12">
        <v>0</v>
      </c>
      <c r="E218" s="12">
        <v>1016</v>
      </c>
      <c r="F218" s="12">
        <v>684</v>
      </c>
      <c r="G218" s="12">
        <v>246.44</v>
      </c>
      <c r="H218" s="12">
        <v>676.48</v>
      </c>
      <c r="I218" s="12">
        <v>0</v>
      </c>
      <c r="J218" s="12">
        <v>455.2</v>
      </c>
      <c r="K218" s="12">
        <f t="shared" si="6"/>
        <v>16278.92</v>
      </c>
      <c r="L218" s="12">
        <v>2094.33</v>
      </c>
      <c r="M218" s="12">
        <v>1570.44</v>
      </c>
      <c r="N218" s="12">
        <v>3814.1499999999996</v>
      </c>
      <c r="O218" s="12">
        <f t="shared" si="7"/>
        <v>7478.92</v>
      </c>
      <c r="P218" s="12">
        <v>8800</v>
      </c>
    </row>
    <row r="219" spans="1:16" x14ac:dyDescent="0.25">
      <c r="A219" s="2" t="s">
        <v>352</v>
      </c>
      <c r="B219" s="1" t="s">
        <v>353</v>
      </c>
      <c r="C219" s="12">
        <v>13656</v>
      </c>
      <c r="D219" s="12">
        <v>0</v>
      </c>
      <c r="E219" s="12">
        <v>1016</v>
      </c>
      <c r="F219" s="12">
        <v>684</v>
      </c>
      <c r="G219" s="12">
        <v>246.44</v>
      </c>
      <c r="H219" s="12">
        <v>0</v>
      </c>
      <c r="I219" s="12">
        <v>0</v>
      </c>
      <c r="J219" s="12">
        <v>910.4</v>
      </c>
      <c r="K219" s="12">
        <f t="shared" si="6"/>
        <v>16512.84</v>
      </c>
      <c r="L219" s="12">
        <v>2153.48</v>
      </c>
      <c r="M219" s="12">
        <v>1570.44</v>
      </c>
      <c r="N219" s="12">
        <v>136.42000000000007</v>
      </c>
      <c r="O219" s="12">
        <f t="shared" si="7"/>
        <v>3860.34</v>
      </c>
      <c r="P219" s="12">
        <v>12652.5</v>
      </c>
    </row>
    <row r="220" spans="1:16" x14ac:dyDescent="0.25">
      <c r="A220" s="2" t="s">
        <v>354</v>
      </c>
      <c r="B220" s="1" t="s">
        <v>355</v>
      </c>
      <c r="C220" s="12">
        <v>13645.25</v>
      </c>
      <c r="D220" s="12">
        <v>0</v>
      </c>
      <c r="E220" s="12">
        <v>1016</v>
      </c>
      <c r="F220" s="12">
        <v>684</v>
      </c>
      <c r="G220" s="12">
        <v>246.44</v>
      </c>
      <c r="H220" s="12">
        <v>0</v>
      </c>
      <c r="I220" s="12">
        <v>0</v>
      </c>
      <c r="J220" s="12">
        <v>0</v>
      </c>
      <c r="K220" s="12">
        <f t="shared" si="6"/>
        <v>15591.69</v>
      </c>
      <c r="L220" s="12">
        <v>2053.9499999999998</v>
      </c>
      <c r="M220" s="12">
        <v>1570.44</v>
      </c>
      <c r="N220" s="12">
        <v>6618.8000000000011</v>
      </c>
      <c r="O220" s="12">
        <f t="shared" si="7"/>
        <v>10243.19</v>
      </c>
      <c r="P220" s="12">
        <v>5348.5</v>
      </c>
    </row>
    <row r="221" spans="1:16" x14ac:dyDescent="0.25">
      <c r="A221" s="2" t="s">
        <v>356</v>
      </c>
      <c r="B221" s="1" t="s">
        <v>357</v>
      </c>
      <c r="C221" s="12">
        <v>11103.9</v>
      </c>
      <c r="D221" s="12">
        <v>0</v>
      </c>
      <c r="E221" s="12">
        <v>784</v>
      </c>
      <c r="F221" s="12">
        <v>499</v>
      </c>
      <c r="G221" s="12">
        <v>246.44</v>
      </c>
      <c r="H221" s="12">
        <v>0</v>
      </c>
      <c r="I221" s="12">
        <v>0</v>
      </c>
      <c r="J221" s="12">
        <v>0</v>
      </c>
      <c r="K221" s="12">
        <f t="shared" si="6"/>
        <v>12633.34</v>
      </c>
      <c r="L221" s="12">
        <v>1422.04</v>
      </c>
      <c r="M221" s="12">
        <v>1276.94</v>
      </c>
      <c r="N221" s="12">
        <v>5210.8600000000006</v>
      </c>
      <c r="O221" s="12">
        <f t="shared" si="7"/>
        <v>7909.84</v>
      </c>
      <c r="P221" s="12">
        <v>4723.5</v>
      </c>
    </row>
    <row r="222" spans="1:16" x14ac:dyDescent="0.25">
      <c r="A222" s="2" t="s">
        <v>358</v>
      </c>
      <c r="B222" s="1" t="s">
        <v>359</v>
      </c>
      <c r="C222" s="12">
        <v>13642.72</v>
      </c>
      <c r="D222" s="12">
        <v>0</v>
      </c>
      <c r="E222" s="12">
        <v>1016</v>
      </c>
      <c r="F222" s="12">
        <v>684</v>
      </c>
      <c r="G222" s="12">
        <v>246.44</v>
      </c>
      <c r="H222" s="12">
        <v>0</v>
      </c>
      <c r="I222" s="12">
        <v>0</v>
      </c>
      <c r="J222" s="12">
        <v>910.4</v>
      </c>
      <c r="K222" s="12">
        <f t="shared" si="6"/>
        <v>16499.560000000001</v>
      </c>
      <c r="L222" s="12">
        <v>2150.64</v>
      </c>
      <c r="M222" s="12">
        <v>1570.44</v>
      </c>
      <c r="N222" s="12">
        <v>4624.4800000000014</v>
      </c>
      <c r="O222" s="12">
        <f t="shared" si="7"/>
        <v>8345.5600000000013</v>
      </c>
      <c r="P222" s="12">
        <v>8154</v>
      </c>
    </row>
    <row r="223" spans="1:16" x14ac:dyDescent="0.25">
      <c r="A223" s="2" t="s">
        <v>360</v>
      </c>
      <c r="B223" s="1" t="s">
        <v>361</v>
      </c>
      <c r="C223" s="12">
        <v>13656</v>
      </c>
      <c r="D223" s="12">
        <v>0</v>
      </c>
      <c r="E223" s="12">
        <v>1016</v>
      </c>
      <c r="F223" s="12">
        <v>684</v>
      </c>
      <c r="G223" s="12">
        <v>246.44</v>
      </c>
      <c r="H223" s="12">
        <v>0</v>
      </c>
      <c r="I223" s="12">
        <v>0</v>
      </c>
      <c r="J223" s="12">
        <v>910.4</v>
      </c>
      <c r="K223" s="12">
        <f t="shared" si="6"/>
        <v>16512.84</v>
      </c>
      <c r="L223" s="12">
        <v>2153.48</v>
      </c>
      <c r="M223" s="12">
        <v>1570.44</v>
      </c>
      <c r="N223" s="12">
        <v>4359.42</v>
      </c>
      <c r="O223" s="12">
        <f t="shared" si="7"/>
        <v>8083.34</v>
      </c>
      <c r="P223" s="12">
        <v>8429.5</v>
      </c>
    </row>
    <row r="224" spans="1:16" x14ac:dyDescent="0.25">
      <c r="A224" s="2" t="s">
        <v>364</v>
      </c>
      <c r="B224" s="1" t="s">
        <v>365</v>
      </c>
      <c r="C224" s="12">
        <v>13656</v>
      </c>
      <c r="D224" s="12">
        <v>0</v>
      </c>
      <c r="E224" s="12">
        <v>1016</v>
      </c>
      <c r="F224" s="12">
        <v>684</v>
      </c>
      <c r="G224" s="12">
        <v>0</v>
      </c>
      <c r="H224" s="12">
        <v>0</v>
      </c>
      <c r="I224" s="12">
        <v>0</v>
      </c>
      <c r="J224" s="12">
        <v>910.4</v>
      </c>
      <c r="K224" s="12">
        <f t="shared" si="6"/>
        <v>16266.4</v>
      </c>
      <c r="L224" s="12">
        <v>2100.84</v>
      </c>
      <c r="M224" s="12">
        <v>1570.44</v>
      </c>
      <c r="N224" s="12">
        <v>5732.619999999999</v>
      </c>
      <c r="O224" s="12">
        <f t="shared" si="7"/>
        <v>9403.9</v>
      </c>
      <c r="P224" s="12">
        <v>6862.5</v>
      </c>
    </row>
    <row r="225" spans="1:16" x14ac:dyDescent="0.25">
      <c r="A225" s="2" t="s">
        <v>366</v>
      </c>
      <c r="B225" s="1" t="s">
        <v>367</v>
      </c>
      <c r="C225" s="12">
        <v>14286.9</v>
      </c>
      <c r="D225" s="12">
        <v>400</v>
      </c>
      <c r="E225" s="12">
        <v>788</v>
      </c>
      <c r="F225" s="12">
        <v>468</v>
      </c>
      <c r="G225" s="12">
        <v>0</v>
      </c>
      <c r="H225" s="12">
        <v>0</v>
      </c>
      <c r="I225" s="12">
        <v>0</v>
      </c>
      <c r="J225" s="12">
        <v>952.46</v>
      </c>
      <c r="K225" s="12">
        <f t="shared" si="6"/>
        <v>16895.36</v>
      </c>
      <c r="L225" s="12">
        <v>2230.6999999999998</v>
      </c>
      <c r="M225" s="12">
        <v>1643</v>
      </c>
      <c r="N225" s="12">
        <v>1529.6599999999999</v>
      </c>
      <c r="O225" s="12">
        <f t="shared" si="7"/>
        <v>5403.36</v>
      </c>
      <c r="P225" s="12">
        <v>11492</v>
      </c>
    </row>
    <row r="226" spans="1:16" x14ac:dyDescent="0.25">
      <c r="A226" s="2" t="s">
        <v>368</v>
      </c>
      <c r="B226" s="1" t="s">
        <v>369</v>
      </c>
      <c r="C226" s="12">
        <v>13656</v>
      </c>
      <c r="D226" s="12">
        <v>0</v>
      </c>
      <c r="E226" s="12">
        <v>1016</v>
      </c>
      <c r="F226" s="12">
        <v>684</v>
      </c>
      <c r="G226" s="12">
        <v>0</v>
      </c>
      <c r="H226" s="12">
        <v>135.30000000000001</v>
      </c>
      <c r="I226" s="12">
        <v>0</v>
      </c>
      <c r="J226" s="12">
        <v>0</v>
      </c>
      <c r="K226" s="12">
        <f t="shared" si="6"/>
        <v>15491.3</v>
      </c>
      <c r="L226" s="12">
        <v>2018.05</v>
      </c>
      <c r="M226" s="12">
        <v>1570.44</v>
      </c>
      <c r="N226" s="12">
        <v>2542.8099999999995</v>
      </c>
      <c r="O226" s="12">
        <f t="shared" si="7"/>
        <v>6131.2999999999993</v>
      </c>
      <c r="P226" s="12">
        <v>9360</v>
      </c>
    </row>
    <row r="227" spans="1:16" x14ac:dyDescent="0.25">
      <c r="A227" s="2" t="s">
        <v>370</v>
      </c>
      <c r="B227" s="1" t="s">
        <v>371</v>
      </c>
      <c r="C227" s="12">
        <v>13656</v>
      </c>
      <c r="D227" s="12">
        <v>0</v>
      </c>
      <c r="E227" s="12">
        <v>1016</v>
      </c>
      <c r="F227" s="12">
        <v>684</v>
      </c>
      <c r="G227" s="12">
        <v>0</v>
      </c>
      <c r="H227" s="12">
        <v>0</v>
      </c>
      <c r="I227" s="12">
        <v>0</v>
      </c>
      <c r="J227" s="12">
        <v>910.4</v>
      </c>
      <c r="K227" s="12">
        <f t="shared" si="6"/>
        <v>16266.4</v>
      </c>
      <c r="L227" s="12">
        <v>2100.84</v>
      </c>
      <c r="M227" s="12">
        <v>1570.44</v>
      </c>
      <c r="N227" s="12">
        <v>3260.619999999999</v>
      </c>
      <c r="O227" s="12">
        <f t="shared" si="7"/>
        <v>6931.9</v>
      </c>
      <c r="P227" s="12">
        <v>9334.5</v>
      </c>
    </row>
    <row r="228" spans="1:16" x14ac:dyDescent="0.25">
      <c r="A228" s="2" t="s">
        <v>372</v>
      </c>
      <c r="B228" s="1" t="s">
        <v>373</v>
      </c>
      <c r="C228" s="12">
        <v>13656</v>
      </c>
      <c r="D228" s="12">
        <v>0</v>
      </c>
      <c r="E228" s="12">
        <v>1016</v>
      </c>
      <c r="F228" s="12">
        <v>684</v>
      </c>
      <c r="G228" s="12">
        <v>0</v>
      </c>
      <c r="H228" s="12">
        <v>405.89</v>
      </c>
      <c r="I228" s="12">
        <v>0</v>
      </c>
      <c r="J228" s="12">
        <v>0</v>
      </c>
      <c r="K228" s="12">
        <f t="shared" si="6"/>
        <v>15761.89</v>
      </c>
      <c r="L228" s="12">
        <v>2046.95</v>
      </c>
      <c r="M228" s="12">
        <v>1570.44</v>
      </c>
      <c r="N228" s="12">
        <v>5974</v>
      </c>
      <c r="O228" s="12">
        <f t="shared" si="7"/>
        <v>9591.39</v>
      </c>
      <c r="P228" s="12">
        <v>6170.5</v>
      </c>
    </row>
    <row r="229" spans="1:16" x14ac:dyDescent="0.25">
      <c r="A229" s="2" t="s">
        <v>378</v>
      </c>
      <c r="B229" s="1" t="s">
        <v>379</v>
      </c>
      <c r="C229" s="12">
        <v>14546.07</v>
      </c>
      <c r="D229" s="12">
        <v>0</v>
      </c>
      <c r="E229" s="12">
        <v>1046</v>
      </c>
      <c r="F229" s="12">
        <v>666</v>
      </c>
      <c r="G229" s="12">
        <v>0</v>
      </c>
      <c r="H229" s="12">
        <v>0</v>
      </c>
      <c r="I229" s="12">
        <v>0</v>
      </c>
      <c r="J229" s="12">
        <v>0</v>
      </c>
      <c r="K229" s="12">
        <f t="shared" si="6"/>
        <v>16258.07</v>
      </c>
      <c r="L229" s="12">
        <v>2196.2800000000002</v>
      </c>
      <c r="M229" s="12">
        <v>1679.56</v>
      </c>
      <c r="N229" s="12">
        <v>1009.7299999999996</v>
      </c>
      <c r="O229" s="12">
        <f t="shared" si="7"/>
        <v>4885.57</v>
      </c>
      <c r="P229" s="12">
        <v>11372.5</v>
      </c>
    </row>
    <row r="230" spans="1:16" x14ac:dyDescent="0.25">
      <c r="A230" s="2" t="s">
        <v>380</v>
      </c>
      <c r="B230" s="1" t="s">
        <v>381</v>
      </c>
      <c r="C230" s="12">
        <v>13633.87</v>
      </c>
      <c r="D230" s="12">
        <v>0</v>
      </c>
      <c r="E230" s="12">
        <v>1016</v>
      </c>
      <c r="F230" s="12">
        <v>684</v>
      </c>
      <c r="G230" s="12">
        <v>0</v>
      </c>
      <c r="H230" s="12">
        <v>0</v>
      </c>
      <c r="I230" s="12">
        <v>0</v>
      </c>
      <c r="J230" s="12">
        <v>0</v>
      </c>
      <c r="K230" s="12">
        <f t="shared" si="6"/>
        <v>15333.87</v>
      </c>
      <c r="L230" s="12">
        <v>1998.88</v>
      </c>
      <c r="M230" s="12">
        <v>1570.44</v>
      </c>
      <c r="N230" s="12">
        <v>136.55000000000109</v>
      </c>
      <c r="O230" s="12">
        <f t="shared" si="7"/>
        <v>3705.8700000000013</v>
      </c>
      <c r="P230" s="12">
        <v>11628</v>
      </c>
    </row>
    <row r="231" spans="1:16" x14ac:dyDescent="0.25">
      <c r="A231" s="2" t="s">
        <v>382</v>
      </c>
      <c r="B231" s="1" t="s">
        <v>383</v>
      </c>
      <c r="C231" s="12">
        <v>13656</v>
      </c>
      <c r="D231" s="12">
        <v>0</v>
      </c>
      <c r="E231" s="12">
        <v>1016</v>
      </c>
      <c r="F231" s="12">
        <v>684</v>
      </c>
      <c r="G231" s="12">
        <v>0</v>
      </c>
      <c r="H231" s="12">
        <v>0</v>
      </c>
      <c r="I231" s="12">
        <v>0</v>
      </c>
      <c r="J231" s="12">
        <v>910.4</v>
      </c>
      <c r="K231" s="12">
        <f t="shared" si="6"/>
        <v>16266.4</v>
      </c>
      <c r="L231" s="12">
        <v>2100.84</v>
      </c>
      <c r="M231" s="12">
        <v>1570.44</v>
      </c>
      <c r="N231" s="12">
        <v>136.61999999999898</v>
      </c>
      <c r="O231" s="12">
        <f t="shared" si="7"/>
        <v>3807.8999999999992</v>
      </c>
      <c r="P231" s="12">
        <v>12458.5</v>
      </c>
    </row>
    <row r="232" spans="1:16" x14ac:dyDescent="0.25">
      <c r="A232" s="2" t="s">
        <v>384</v>
      </c>
      <c r="B232" s="1" t="s">
        <v>385</v>
      </c>
      <c r="C232" s="12">
        <v>13648.41</v>
      </c>
      <c r="D232" s="12">
        <v>0</v>
      </c>
      <c r="E232" s="12">
        <v>1016</v>
      </c>
      <c r="F232" s="12">
        <v>684</v>
      </c>
      <c r="G232" s="12">
        <v>0</v>
      </c>
      <c r="H232" s="12">
        <v>0</v>
      </c>
      <c r="I232" s="12">
        <v>0</v>
      </c>
      <c r="J232" s="12">
        <v>0</v>
      </c>
      <c r="K232" s="12">
        <f t="shared" si="6"/>
        <v>15348.41</v>
      </c>
      <c r="L232" s="12">
        <v>2001.98</v>
      </c>
      <c r="M232" s="12">
        <v>1570.44</v>
      </c>
      <c r="N232" s="12">
        <v>2748.49</v>
      </c>
      <c r="O232" s="12">
        <f t="shared" si="7"/>
        <v>6320.91</v>
      </c>
      <c r="P232" s="12">
        <v>9027.5</v>
      </c>
    </row>
    <row r="233" spans="1:16" x14ac:dyDescent="0.25">
      <c r="A233" s="2" t="s">
        <v>388</v>
      </c>
      <c r="B233" s="1" t="s">
        <v>389</v>
      </c>
      <c r="C233" s="12">
        <v>13656</v>
      </c>
      <c r="D233" s="12">
        <v>0</v>
      </c>
      <c r="E233" s="12">
        <v>1016</v>
      </c>
      <c r="F233" s="12">
        <v>570</v>
      </c>
      <c r="G233" s="12">
        <v>0</v>
      </c>
      <c r="H233" s="12">
        <v>0</v>
      </c>
      <c r="I233" s="12">
        <v>0</v>
      </c>
      <c r="J233" s="12">
        <v>0</v>
      </c>
      <c r="K233" s="12">
        <f t="shared" si="6"/>
        <v>15242</v>
      </c>
      <c r="L233" s="12">
        <v>1515.05</v>
      </c>
      <c r="M233" s="12">
        <v>1570.44</v>
      </c>
      <c r="N233" s="12">
        <v>0.01</v>
      </c>
      <c r="O233" s="12">
        <f t="shared" si="7"/>
        <v>3085.5</v>
      </c>
      <c r="P233" s="12">
        <v>12156.5</v>
      </c>
    </row>
    <row r="234" spans="1:16" x14ac:dyDescent="0.25">
      <c r="A234" s="2" t="s">
        <v>390</v>
      </c>
      <c r="B234" s="1" t="s">
        <v>391</v>
      </c>
      <c r="C234" s="12">
        <v>13645.88</v>
      </c>
      <c r="D234" s="12">
        <v>0</v>
      </c>
      <c r="E234" s="12">
        <v>1016</v>
      </c>
      <c r="F234" s="12">
        <v>684</v>
      </c>
      <c r="G234" s="12">
        <v>0</v>
      </c>
      <c r="H234" s="12">
        <v>0</v>
      </c>
      <c r="I234" s="12">
        <v>0</v>
      </c>
      <c r="J234" s="12">
        <v>455.2</v>
      </c>
      <c r="K234" s="12">
        <f t="shared" si="6"/>
        <v>15801.08</v>
      </c>
      <c r="L234" s="12">
        <v>2050.06</v>
      </c>
      <c r="M234" s="12">
        <v>1570.44</v>
      </c>
      <c r="N234" s="12">
        <v>7.999999999992724E-2</v>
      </c>
      <c r="O234" s="12">
        <f t="shared" si="7"/>
        <v>3620.58</v>
      </c>
      <c r="P234" s="12">
        <v>12180.5</v>
      </c>
    </row>
    <row r="235" spans="1:16" x14ac:dyDescent="0.25">
      <c r="A235" s="2" t="s">
        <v>442</v>
      </c>
      <c r="B235" s="1" t="s">
        <v>443</v>
      </c>
      <c r="C235" s="12">
        <v>11268.13</v>
      </c>
      <c r="D235" s="12">
        <v>200</v>
      </c>
      <c r="E235" s="12">
        <v>737</v>
      </c>
      <c r="F235" s="12">
        <v>455</v>
      </c>
      <c r="G235" s="12">
        <v>0</v>
      </c>
      <c r="H235" s="12">
        <v>0</v>
      </c>
      <c r="I235" s="12">
        <v>0</v>
      </c>
      <c r="J235" s="12">
        <v>0</v>
      </c>
      <c r="K235" s="12">
        <f t="shared" si="6"/>
        <v>12660.13</v>
      </c>
      <c r="L235" s="12">
        <v>1427.77</v>
      </c>
      <c r="M235" s="12">
        <v>1297.0999999999999</v>
      </c>
      <c r="N235" s="12">
        <v>0.25999999999839929</v>
      </c>
      <c r="O235" s="12">
        <f t="shared" si="7"/>
        <v>2725.1299999999983</v>
      </c>
      <c r="P235" s="12">
        <v>9935</v>
      </c>
    </row>
    <row r="236" spans="1:16" x14ac:dyDescent="0.25">
      <c r="A236" s="2" t="s">
        <v>444</v>
      </c>
      <c r="B236" s="1" t="s">
        <v>445</v>
      </c>
      <c r="C236" s="12">
        <v>12745.6</v>
      </c>
      <c r="D236" s="12">
        <v>0</v>
      </c>
      <c r="E236" s="12">
        <v>1016</v>
      </c>
      <c r="F236" s="12">
        <v>638.4</v>
      </c>
      <c r="G236" s="12">
        <v>0</v>
      </c>
      <c r="H236" s="12">
        <v>0</v>
      </c>
      <c r="I236" s="12">
        <v>0</v>
      </c>
      <c r="J236" s="12">
        <v>455.2</v>
      </c>
      <c r="K236" s="12">
        <f t="shared" si="6"/>
        <v>14855.2</v>
      </c>
      <c r="L236" s="12">
        <v>1848.02</v>
      </c>
      <c r="M236" s="12">
        <v>1570.44</v>
      </c>
      <c r="N236" s="12">
        <v>-0.25999999999839929</v>
      </c>
      <c r="O236" s="12">
        <f t="shared" si="7"/>
        <v>3418.2000000000016</v>
      </c>
      <c r="P236" s="12">
        <v>11437</v>
      </c>
    </row>
    <row r="237" spans="1:16" x14ac:dyDescent="0.25">
      <c r="A237" s="2" t="s">
        <v>446</v>
      </c>
      <c r="B237" s="1" t="s">
        <v>447</v>
      </c>
      <c r="C237" s="12">
        <v>13656</v>
      </c>
      <c r="D237" s="12">
        <v>0</v>
      </c>
      <c r="E237" s="12">
        <v>1016</v>
      </c>
      <c r="F237" s="12">
        <v>684</v>
      </c>
      <c r="G237" s="12">
        <v>0</v>
      </c>
      <c r="H237" s="12">
        <v>0</v>
      </c>
      <c r="I237" s="12">
        <v>0</v>
      </c>
      <c r="J237" s="12">
        <v>0</v>
      </c>
      <c r="K237" s="12">
        <f t="shared" si="6"/>
        <v>15356</v>
      </c>
      <c r="L237" s="12">
        <v>2003.6</v>
      </c>
      <c r="M237" s="12">
        <v>1570.44</v>
      </c>
      <c r="N237" s="12">
        <v>-4.0000000000873115E-2</v>
      </c>
      <c r="O237" s="12">
        <f t="shared" si="7"/>
        <v>3573.9999999999991</v>
      </c>
      <c r="P237" s="12">
        <v>11782</v>
      </c>
    </row>
    <row r="238" spans="1:16" x14ac:dyDescent="0.25">
      <c r="A238" s="2" t="s">
        <v>452</v>
      </c>
      <c r="B238" s="1" t="s">
        <v>453</v>
      </c>
      <c r="C238" s="12">
        <v>13656</v>
      </c>
      <c r="D238" s="12">
        <v>0</v>
      </c>
      <c r="E238" s="12">
        <v>1016</v>
      </c>
      <c r="F238" s="12">
        <v>684</v>
      </c>
      <c r="G238" s="12">
        <v>0</v>
      </c>
      <c r="H238" s="12">
        <v>0</v>
      </c>
      <c r="I238" s="12">
        <v>0</v>
      </c>
      <c r="J238" s="12">
        <v>910.4</v>
      </c>
      <c r="K238" s="12">
        <f t="shared" si="6"/>
        <v>16266.4</v>
      </c>
      <c r="L238" s="12">
        <v>2100.84</v>
      </c>
      <c r="M238" s="12">
        <v>1570.44</v>
      </c>
      <c r="N238" s="12">
        <v>0.11999999999898137</v>
      </c>
      <c r="O238" s="12">
        <f t="shared" si="7"/>
        <v>3671.3999999999992</v>
      </c>
      <c r="P238" s="12">
        <v>12595</v>
      </c>
    </row>
    <row r="239" spans="1:16" x14ac:dyDescent="0.25">
      <c r="A239" s="2" t="s">
        <v>493</v>
      </c>
      <c r="B239" s="1" t="s">
        <v>494</v>
      </c>
      <c r="C239" s="12">
        <v>13656</v>
      </c>
      <c r="D239" s="12">
        <v>0</v>
      </c>
      <c r="E239" s="12">
        <v>1016</v>
      </c>
      <c r="F239" s="12">
        <v>684</v>
      </c>
      <c r="G239" s="12">
        <v>0</v>
      </c>
      <c r="H239" s="12">
        <v>0</v>
      </c>
      <c r="I239" s="12">
        <v>0</v>
      </c>
      <c r="J239" s="12">
        <v>0</v>
      </c>
      <c r="K239" s="12">
        <f t="shared" si="6"/>
        <v>15356</v>
      </c>
      <c r="L239" s="12">
        <v>2003.6</v>
      </c>
      <c r="M239" s="12">
        <v>1570.44</v>
      </c>
      <c r="N239" s="12">
        <v>-4.0000000000873115E-2</v>
      </c>
      <c r="O239" s="12">
        <f t="shared" si="7"/>
        <v>3573.9999999999991</v>
      </c>
      <c r="P239" s="12">
        <v>11782</v>
      </c>
    </row>
    <row r="240" spans="1:16" x14ac:dyDescent="0.25">
      <c r="A240" s="2" t="s">
        <v>463</v>
      </c>
      <c r="B240" s="1" t="s">
        <v>464</v>
      </c>
      <c r="C240" s="12">
        <v>13656</v>
      </c>
      <c r="D240" s="12">
        <v>0</v>
      </c>
      <c r="E240" s="12">
        <v>1016</v>
      </c>
      <c r="F240" s="12">
        <v>617.6</v>
      </c>
      <c r="G240" s="12">
        <v>0</v>
      </c>
      <c r="H240" s="12">
        <v>0</v>
      </c>
      <c r="I240" s="12">
        <v>0</v>
      </c>
      <c r="J240" s="12">
        <v>910.4</v>
      </c>
      <c r="K240" s="12">
        <f t="shared" ref="K240:K248" si="8">SUM(C240:J240)</f>
        <v>16200</v>
      </c>
      <c r="L240" s="12">
        <v>1794.96</v>
      </c>
      <c r="M240" s="12">
        <v>1570.44</v>
      </c>
      <c r="N240" s="12">
        <v>-0.4</v>
      </c>
      <c r="O240" s="12">
        <f t="shared" ref="O240:O248" si="9">SUM(L240:N240)</f>
        <v>3365</v>
      </c>
      <c r="P240" s="12">
        <v>12835</v>
      </c>
    </row>
    <row r="241" spans="1:16" x14ac:dyDescent="0.25">
      <c r="A241" s="2" t="s">
        <v>465</v>
      </c>
      <c r="B241" s="1" t="s">
        <v>466</v>
      </c>
      <c r="C241" s="12">
        <v>13640.83</v>
      </c>
      <c r="D241" s="12">
        <v>0</v>
      </c>
      <c r="E241" s="12">
        <v>1016</v>
      </c>
      <c r="F241" s="12">
        <v>410.49</v>
      </c>
      <c r="G241" s="12">
        <v>0</v>
      </c>
      <c r="H241" s="12">
        <v>0</v>
      </c>
      <c r="I241" s="12">
        <v>0</v>
      </c>
      <c r="J241" s="12">
        <v>0</v>
      </c>
      <c r="K241" s="12">
        <f t="shared" si="8"/>
        <v>15067.32</v>
      </c>
      <c r="L241" s="12">
        <v>864.62</v>
      </c>
      <c r="M241" s="12">
        <v>1570.44</v>
      </c>
      <c r="N241" s="12">
        <v>-0.24</v>
      </c>
      <c r="O241" s="12">
        <f t="shared" si="9"/>
        <v>2434.8200000000002</v>
      </c>
      <c r="P241" s="12">
        <v>12632.5</v>
      </c>
    </row>
    <row r="242" spans="1:16" x14ac:dyDescent="0.25">
      <c r="A242" s="2" t="s">
        <v>495</v>
      </c>
      <c r="B242" s="1" t="s">
        <v>496</v>
      </c>
      <c r="C242" s="12">
        <v>8193.6</v>
      </c>
      <c r="D242" s="12">
        <v>0</v>
      </c>
      <c r="E242" s="12">
        <v>609.58000000000004</v>
      </c>
      <c r="F242" s="12">
        <v>410.4</v>
      </c>
      <c r="G242" s="12">
        <v>0</v>
      </c>
      <c r="H242" s="12">
        <v>0</v>
      </c>
      <c r="I242" s="12">
        <v>0</v>
      </c>
      <c r="J242" s="12">
        <v>0</v>
      </c>
      <c r="K242" s="12">
        <f t="shared" si="8"/>
        <v>9213.58</v>
      </c>
      <c r="L242" s="12">
        <f>1001.8-115.15</f>
        <v>886.65</v>
      </c>
      <c r="M242" s="12">
        <v>1570.44</v>
      </c>
      <c r="N242" s="12">
        <v>-1.0000000000218279E-2</v>
      </c>
      <c r="O242" s="12">
        <f t="shared" si="9"/>
        <v>2457.08</v>
      </c>
      <c r="P242" s="12">
        <v>6756.5</v>
      </c>
    </row>
    <row r="243" spans="1:16" x14ac:dyDescent="0.25">
      <c r="A243" s="2" t="s">
        <v>497</v>
      </c>
      <c r="B243" s="1" t="s">
        <v>498</v>
      </c>
      <c r="C243" s="12">
        <v>13656</v>
      </c>
      <c r="D243" s="12">
        <v>0</v>
      </c>
      <c r="E243" s="12">
        <v>1016</v>
      </c>
      <c r="F243" s="12">
        <v>684</v>
      </c>
      <c r="G243" s="12">
        <v>0</v>
      </c>
      <c r="H243" s="12">
        <v>0</v>
      </c>
      <c r="I243" s="12">
        <v>0</v>
      </c>
      <c r="J243" s="12">
        <v>910.4</v>
      </c>
      <c r="K243" s="12">
        <f t="shared" si="8"/>
        <v>16266.4</v>
      </c>
      <c r="L243" s="12">
        <v>2100.84</v>
      </c>
      <c r="M243" s="12">
        <v>1570.44</v>
      </c>
      <c r="N243" s="12">
        <v>0.11999999999898137</v>
      </c>
      <c r="O243" s="12">
        <f t="shared" si="9"/>
        <v>3671.3999999999992</v>
      </c>
      <c r="P243" s="12">
        <v>12595</v>
      </c>
    </row>
    <row r="244" spans="1:16" x14ac:dyDescent="0.25">
      <c r="A244" s="2" t="s">
        <v>528</v>
      </c>
      <c r="B244" s="1" t="s">
        <v>529</v>
      </c>
      <c r="C244" s="12">
        <v>13656</v>
      </c>
      <c r="D244" s="12">
        <v>0</v>
      </c>
      <c r="E244" s="12">
        <v>1016</v>
      </c>
      <c r="F244" s="12">
        <v>592</v>
      </c>
      <c r="G244" s="12">
        <v>0</v>
      </c>
      <c r="H244" s="12">
        <v>0</v>
      </c>
      <c r="I244" s="12">
        <v>1870.68</v>
      </c>
      <c r="J244" s="12">
        <v>0</v>
      </c>
      <c r="K244" s="12">
        <f t="shared" si="8"/>
        <v>17134.68</v>
      </c>
      <c r="L244" s="12">
        <f>1600.56+598.76</f>
        <v>2199.3199999999997</v>
      </c>
      <c r="M244" s="12">
        <v>785.22</v>
      </c>
      <c r="N244" s="12">
        <v>0.14000000000000001</v>
      </c>
      <c r="O244" s="12">
        <f t="shared" si="9"/>
        <v>2984.68</v>
      </c>
      <c r="P244" s="12">
        <v>14150</v>
      </c>
    </row>
    <row r="245" spans="1:16" x14ac:dyDescent="0.25">
      <c r="A245" s="2" t="s">
        <v>499</v>
      </c>
      <c r="B245" s="1" t="s">
        <v>500</v>
      </c>
      <c r="C245" s="12">
        <v>8193.6</v>
      </c>
      <c r="D245" s="12">
        <v>0</v>
      </c>
      <c r="E245" s="12">
        <v>609.58000000000004</v>
      </c>
      <c r="F245" s="12">
        <v>410.4</v>
      </c>
      <c r="G245" s="12">
        <v>0</v>
      </c>
      <c r="H245" s="12">
        <v>0</v>
      </c>
      <c r="I245" s="12">
        <v>0</v>
      </c>
      <c r="J245" s="12">
        <v>0</v>
      </c>
      <c r="K245" s="12">
        <f t="shared" si="8"/>
        <v>9213.58</v>
      </c>
      <c r="L245" s="12">
        <f>1001.8-115.15</f>
        <v>886.65</v>
      </c>
      <c r="M245" s="12">
        <v>994.61</v>
      </c>
      <c r="N245" s="12">
        <v>-0.18000000000029104</v>
      </c>
      <c r="O245" s="12">
        <f t="shared" si="9"/>
        <v>1881.0799999999997</v>
      </c>
      <c r="P245" s="12">
        <v>7332.5</v>
      </c>
    </row>
    <row r="246" spans="1:16" x14ac:dyDescent="0.25">
      <c r="A246" s="14"/>
      <c r="B246" s="6"/>
      <c r="C246" s="6" t="s">
        <v>545</v>
      </c>
      <c r="D246" s="6" t="s">
        <v>545</v>
      </c>
      <c r="E246" s="6" t="s">
        <v>545</v>
      </c>
      <c r="F246" s="6" t="s">
        <v>545</v>
      </c>
      <c r="G246" s="6" t="s">
        <v>545</v>
      </c>
      <c r="H246" s="6" t="s">
        <v>545</v>
      </c>
      <c r="I246" s="6" t="s">
        <v>545</v>
      </c>
      <c r="J246" s="6" t="s">
        <v>545</v>
      </c>
      <c r="K246" s="6" t="s">
        <v>545</v>
      </c>
      <c r="L246" s="6" t="s">
        <v>545</v>
      </c>
      <c r="M246" s="6" t="s">
        <v>545</v>
      </c>
      <c r="N246" s="6" t="s">
        <v>545</v>
      </c>
      <c r="O246" s="6" t="s">
        <v>545</v>
      </c>
      <c r="P246" s="6" t="s">
        <v>545</v>
      </c>
    </row>
    <row r="247" spans="1:16" x14ac:dyDescent="0.25">
      <c r="A247" s="11" t="s">
        <v>554</v>
      </c>
      <c r="K247" s="12"/>
      <c r="O247" s="12"/>
    </row>
    <row r="248" spans="1:16" x14ac:dyDescent="0.25">
      <c r="A248" s="2" t="s">
        <v>418</v>
      </c>
      <c r="B248" s="1" t="s">
        <v>419</v>
      </c>
      <c r="C248" s="12">
        <v>29713.8</v>
      </c>
      <c r="D248" s="12">
        <v>0</v>
      </c>
      <c r="E248" s="12">
        <v>1074.48</v>
      </c>
      <c r="F248" s="12">
        <v>723.8</v>
      </c>
      <c r="G248" s="12">
        <v>0</v>
      </c>
      <c r="H248" s="12">
        <v>0</v>
      </c>
      <c r="I248" s="12">
        <v>0</v>
      </c>
      <c r="J248" s="12">
        <v>0</v>
      </c>
      <c r="K248" s="12">
        <f t="shared" si="8"/>
        <v>31512.079999999998</v>
      </c>
      <c r="L248" s="12">
        <v>5618.9</v>
      </c>
      <c r="M248" s="12">
        <v>3417.08</v>
      </c>
      <c r="N248" s="12">
        <v>0.1</v>
      </c>
      <c r="O248" s="12">
        <f t="shared" si="9"/>
        <v>9036.08</v>
      </c>
      <c r="P248" s="12">
        <v>22476</v>
      </c>
    </row>
    <row r="249" spans="1:16" x14ac:dyDescent="0.25">
      <c r="A249" s="14"/>
      <c r="B249" s="6"/>
      <c r="C249" s="6" t="s">
        <v>545</v>
      </c>
      <c r="D249" s="6" t="s">
        <v>545</v>
      </c>
      <c r="E249" s="6" t="s">
        <v>545</v>
      </c>
      <c r="F249" s="6" t="s">
        <v>545</v>
      </c>
      <c r="G249" s="6" t="s">
        <v>545</v>
      </c>
      <c r="H249" s="6" t="s">
        <v>545</v>
      </c>
      <c r="I249" s="6" t="s">
        <v>545</v>
      </c>
      <c r="J249" s="6" t="s">
        <v>545</v>
      </c>
      <c r="K249" s="6" t="s">
        <v>545</v>
      </c>
      <c r="L249" s="6" t="s">
        <v>545</v>
      </c>
      <c r="M249" s="6" t="s">
        <v>545</v>
      </c>
      <c r="N249" s="6" t="s">
        <v>545</v>
      </c>
      <c r="O249" s="6" t="s">
        <v>545</v>
      </c>
      <c r="P249" s="6" t="s">
        <v>545</v>
      </c>
    </row>
  </sheetData>
  <mergeCells count="3">
    <mergeCell ref="B1:O1"/>
    <mergeCell ref="B2:O2"/>
    <mergeCell ref="B3:O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7"/>
  <sheetViews>
    <sheetView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7.28515625" style="2" customWidth="1"/>
    <col min="2" max="2" width="26.5703125" style="1" customWidth="1"/>
    <col min="3" max="8" width="11" style="1" bestFit="1" customWidth="1"/>
    <col min="9" max="9" width="14.85546875" style="1" bestFit="1" customWidth="1"/>
    <col min="10" max="12" width="11" style="1" bestFit="1" customWidth="1"/>
    <col min="13" max="13" width="13" style="1" bestFit="1" customWidth="1"/>
    <col min="14" max="14" width="13.5703125" style="1" bestFit="1" customWidth="1"/>
    <col min="15" max="15" width="11" style="1" bestFit="1" customWidth="1"/>
    <col min="16" max="17" width="12.28515625" style="1" bestFit="1" customWidth="1"/>
    <col min="18" max="18" width="12.7109375" style="1" bestFit="1" customWidth="1"/>
    <col min="19" max="19" width="11" style="1" bestFit="1" customWidth="1"/>
    <col min="20" max="16384" width="11.42578125" style="17"/>
  </cols>
  <sheetData>
    <row r="1" spans="1:19" ht="18" x14ac:dyDescent="0.25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 ht="15.75" x14ac:dyDescent="0.25">
      <c r="B2" s="28" t="s">
        <v>572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9" x14ac:dyDescent="0.25">
      <c r="B3" s="26" t="s">
        <v>573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5" spans="1:19" ht="24" thickBot="1" x14ac:dyDescent="0.3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548</v>
      </c>
      <c r="J5" s="8" t="s">
        <v>552</v>
      </c>
      <c r="K5" s="8" t="s">
        <v>393</v>
      </c>
      <c r="L5" s="8" t="s">
        <v>394</v>
      </c>
      <c r="M5" s="9" t="s">
        <v>7</v>
      </c>
      <c r="N5" s="9" t="s">
        <v>8</v>
      </c>
      <c r="O5" s="8" t="s">
        <v>546</v>
      </c>
      <c r="P5" s="8" t="s">
        <v>547</v>
      </c>
      <c r="Q5" s="9" t="s">
        <v>9</v>
      </c>
      <c r="R5" s="9" t="s">
        <v>10</v>
      </c>
      <c r="S5" s="10" t="s">
        <v>11</v>
      </c>
    </row>
    <row r="6" spans="1:19" ht="15.75" thickTop="1" x14ac:dyDescent="0.25">
      <c r="A6" s="11" t="s">
        <v>532</v>
      </c>
    </row>
    <row r="7" spans="1:19" x14ac:dyDescent="0.25">
      <c r="A7" s="2" t="s">
        <v>12</v>
      </c>
      <c r="B7" s="1" t="s">
        <v>13</v>
      </c>
      <c r="C7" s="12">
        <v>10715.4</v>
      </c>
      <c r="D7" s="12">
        <v>400</v>
      </c>
      <c r="E7" s="12">
        <v>719</v>
      </c>
      <c r="F7" s="12">
        <v>497</v>
      </c>
      <c r="G7" s="12">
        <v>616.1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>SUM(C7:M7)</f>
        <v>12947.5</v>
      </c>
      <c r="O7" s="12">
        <v>1489.14</v>
      </c>
      <c r="P7" s="12">
        <v>1232.28</v>
      </c>
      <c r="Q7" s="12">
        <v>2000.08</v>
      </c>
      <c r="R7" s="12">
        <f>SUM(O7:Q7)</f>
        <v>4721.5</v>
      </c>
      <c r="S7" s="12">
        <v>8226</v>
      </c>
    </row>
    <row r="8" spans="1:19" x14ac:dyDescent="0.25">
      <c r="A8" s="2" t="s">
        <v>14</v>
      </c>
      <c r="B8" s="1" t="s">
        <v>15</v>
      </c>
      <c r="C8" s="12">
        <v>11487.29</v>
      </c>
      <c r="D8" s="12">
        <v>0</v>
      </c>
      <c r="E8" s="12">
        <v>820</v>
      </c>
      <c r="F8" s="12">
        <v>510</v>
      </c>
      <c r="G8" s="12">
        <v>246.44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f t="shared" ref="N8:N61" si="0">SUM(C8:M8)</f>
        <v>13063.730000000001</v>
      </c>
      <c r="O8" s="12">
        <v>1513.98</v>
      </c>
      <c r="P8" s="12">
        <v>1322.38</v>
      </c>
      <c r="Q8" s="12">
        <v>-0.12999999999919964</v>
      </c>
      <c r="R8" s="12">
        <f t="shared" ref="R8:R61" si="1">SUM(O8:Q8)</f>
        <v>2836.2300000000009</v>
      </c>
      <c r="S8" s="12">
        <v>10227.5</v>
      </c>
    </row>
    <row r="9" spans="1:19" x14ac:dyDescent="0.25">
      <c r="A9" s="2" t="s">
        <v>16</v>
      </c>
      <c r="B9" s="1" t="s">
        <v>17</v>
      </c>
      <c r="C9" s="12">
        <v>11101.58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f t="shared" si="0"/>
        <v>12443.58</v>
      </c>
      <c r="O9" s="12">
        <v>1381.52</v>
      </c>
      <c r="P9" s="12">
        <v>1277.98</v>
      </c>
      <c r="Q9" s="12">
        <v>650.07999999999993</v>
      </c>
      <c r="R9" s="12">
        <f t="shared" si="1"/>
        <v>3309.58</v>
      </c>
      <c r="S9" s="12">
        <v>9134</v>
      </c>
    </row>
    <row r="10" spans="1:19" x14ac:dyDescent="0.25">
      <c r="A10" s="2" t="s">
        <v>18</v>
      </c>
      <c r="B10" s="1" t="s">
        <v>19</v>
      </c>
      <c r="C10" s="12">
        <v>47106</v>
      </c>
      <c r="D10" s="12">
        <v>0</v>
      </c>
      <c r="E10" s="12">
        <v>1808</v>
      </c>
      <c r="F10" s="12">
        <v>1299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f t="shared" si="0"/>
        <v>50213</v>
      </c>
      <c r="O10" s="12">
        <v>10829.78</v>
      </c>
      <c r="P10" s="12">
        <v>5417.2</v>
      </c>
      <c r="Q10" s="12">
        <v>5335.0200000000041</v>
      </c>
      <c r="R10" s="12">
        <f t="shared" si="1"/>
        <v>21582.000000000004</v>
      </c>
      <c r="S10" s="12">
        <v>28631</v>
      </c>
    </row>
    <row r="11" spans="1:19" x14ac:dyDescent="0.25">
      <c r="A11" s="2" t="s">
        <v>20</v>
      </c>
      <c r="B11" s="1" t="s">
        <v>21</v>
      </c>
      <c r="C11" s="12">
        <v>11112.9</v>
      </c>
      <c r="D11" s="12">
        <v>200</v>
      </c>
      <c r="E11" s="12">
        <v>825</v>
      </c>
      <c r="F11" s="12">
        <v>517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f t="shared" si="0"/>
        <v>12654.9</v>
      </c>
      <c r="O11" s="12">
        <v>1426.66</v>
      </c>
      <c r="P11" s="12">
        <v>1278</v>
      </c>
      <c r="Q11" s="12">
        <v>3808.24</v>
      </c>
      <c r="R11" s="12">
        <f t="shared" si="1"/>
        <v>6512.9</v>
      </c>
      <c r="S11" s="12">
        <v>6142</v>
      </c>
    </row>
    <row r="12" spans="1:19" x14ac:dyDescent="0.25">
      <c r="A12" s="2" t="s">
        <v>22</v>
      </c>
      <c r="B12" s="1" t="s">
        <v>23</v>
      </c>
      <c r="C12" s="12">
        <v>11499</v>
      </c>
      <c r="D12" s="12">
        <v>200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f t="shared" si="0"/>
        <v>13029</v>
      </c>
      <c r="O12" s="12">
        <v>1506.56</v>
      </c>
      <c r="P12" s="12">
        <v>1322.38</v>
      </c>
      <c r="Q12" s="12">
        <v>1590.0599999999995</v>
      </c>
      <c r="R12" s="12">
        <f t="shared" si="1"/>
        <v>4419</v>
      </c>
      <c r="S12" s="12">
        <v>8610</v>
      </c>
    </row>
    <row r="13" spans="1:19" x14ac:dyDescent="0.25">
      <c r="A13" s="2" t="s">
        <v>24</v>
      </c>
      <c r="B13" s="1" t="s">
        <v>25</v>
      </c>
      <c r="C13" s="12">
        <v>11499</v>
      </c>
      <c r="D13" s="12">
        <v>400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f t="shared" si="0"/>
        <v>13229</v>
      </c>
      <c r="O13" s="12">
        <v>1549.28</v>
      </c>
      <c r="P13" s="12">
        <v>1322.38</v>
      </c>
      <c r="Q13" s="12">
        <v>0.34000000000014552</v>
      </c>
      <c r="R13" s="12">
        <f t="shared" si="1"/>
        <v>2872</v>
      </c>
      <c r="S13" s="12">
        <v>10357</v>
      </c>
    </row>
    <row r="14" spans="1:19" x14ac:dyDescent="0.25">
      <c r="A14" s="2" t="s">
        <v>396</v>
      </c>
      <c r="B14" s="1" t="s">
        <v>397</v>
      </c>
      <c r="C14" s="12">
        <v>20272.2</v>
      </c>
      <c r="D14" s="12">
        <v>0</v>
      </c>
      <c r="E14" s="12">
        <v>1206</v>
      </c>
      <c r="F14" s="12">
        <v>755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f t="shared" si="0"/>
        <v>22233.200000000001</v>
      </c>
      <c r="O14" s="12">
        <v>3472.58</v>
      </c>
      <c r="P14" s="12">
        <v>2331.3000000000002</v>
      </c>
      <c r="Q14" s="12">
        <v>5598.32</v>
      </c>
      <c r="R14" s="12">
        <f t="shared" si="1"/>
        <v>11402.2</v>
      </c>
      <c r="S14" s="12">
        <v>10831</v>
      </c>
    </row>
    <row r="15" spans="1:19" x14ac:dyDescent="0.25">
      <c r="A15" s="2" t="s">
        <v>398</v>
      </c>
      <c r="B15" s="1" t="s">
        <v>399</v>
      </c>
      <c r="C15" s="12">
        <v>29713.8</v>
      </c>
      <c r="D15" s="12">
        <v>0</v>
      </c>
      <c r="E15" s="12">
        <v>1074.3800000000001</v>
      </c>
      <c r="F15" s="12">
        <v>723.8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f t="shared" si="0"/>
        <v>31511.98</v>
      </c>
      <c r="O15" s="12">
        <v>5618.88</v>
      </c>
      <c r="P15" s="12">
        <v>3417.08</v>
      </c>
      <c r="Q15" s="12">
        <v>3602.0200000000004</v>
      </c>
      <c r="R15" s="12">
        <f t="shared" si="1"/>
        <v>12637.98</v>
      </c>
      <c r="S15" s="12">
        <v>18874</v>
      </c>
    </row>
    <row r="16" spans="1:19" x14ac:dyDescent="0.25">
      <c r="A16" s="14"/>
      <c r="B16" s="6"/>
      <c r="C16" s="6" t="s">
        <v>545</v>
      </c>
      <c r="D16" s="6" t="s">
        <v>545</v>
      </c>
      <c r="E16" s="6" t="s">
        <v>545</v>
      </c>
      <c r="F16" s="6" t="s">
        <v>545</v>
      </c>
      <c r="G16" s="6" t="s">
        <v>545</v>
      </c>
      <c r="H16" s="6" t="s">
        <v>545</v>
      </c>
      <c r="I16" s="6" t="s">
        <v>545</v>
      </c>
      <c r="J16" s="6" t="s">
        <v>545</v>
      </c>
      <c r="K16" s="6" t="s">
        <v>545</v>
      </c>
      <c r="L16" s="6" t="s">
        <v>545</v>
      </c>
      <c r="M16" s="6" t="s">
        <v>545</v>
      </c>
      <c r="N16" s="6" t="s">
        <v>545</v>
      </c>
      <c r="O16" s="6" t="s">
        <v>545</v>
      </c>
      <c r="P16" s="6" t="s">
        <v>545</v>
      </c>
      <c r="Q16" s="6" t="s">
        <v>545</v>
      </c>
      <c r="R16" s="6" t="s">
        <v>545</v>
      </c>
      <c r="S16" s="6" t="s">
        <v>545</v>
      </c>
    </row>
    <row r="17" spans="1:19" x14ac:dyDescent="0.25">
      <c r="A17" s="11" t="s">
        <v>533</v>
      </c>
      <c r="C17" s="12"/>
      <c r="N17" s="12"/>
      <c r="R17" s="12"/>
    </row>
    <row r="18" spans="1:19" x14ac:dyDescent="0.25">
      <c r="A18" s="2" t="s">
        <v>26</v>
      </c>
      <c r="B18" s="1" t="s">
        <v>27</v>
      </c>
      <c r="C18" s="12">
        <v>11713.98</v>
      </c>
      <c r="D18" s="12">
        <v>0</v>
      </c>
      <c r="E18" s="12">
        <v>846</v>
      </c>
      <c r="F18" s="12">
        <v>264</v>
      </c>
      <c r="G18" s="12">
        <v>739.32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f t="shared" si="0"/>
        <v>13563.3</v>
      </c>
      <c r="O18" s="12">
        <v>1620.68</v>
      </c>
      <c r="P18" s="12">
        <v>1350.48</v>
      </c>
      <c r="Q18" s="12">
        <v>0.13999999999941792</v>
      </c>
      <c r="R18" s="12">
        <f t="shared" si="1"/>
        <v>2971.2999999999993</v>
      </c>
      <c r="S18" s="12">
        <v>10592</v>
      </c>
    </row>
    <row r="19" spans="1:19" x14ac:dyDescent="0.25">
      <c r="A19" s="2" t="s">
        <v>30</v>
      </c>
      <c r="B19" s="1" t="s">
        <v>31</v>
      </c>
      <c r="C19" s="12">
        <v>10205.1</v>
      </c>
      <c r="D19" s="12">
        <v>200</v>
      </c>
      <c r="E19" s="12">
        <v>707</v>
      </c>
      <c r="F19" s="12">
        <v>484</v>
      </c>
      <c r="G19" s="12">
        <v>616.1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f t="shared" si="0"/>
        <v>12212.2</v>
      </c>
      <c r="O19" s="12">
        <v>1332.08</v>
      </c>
      <c r="P19" s="12">
        <v>1173.58</v>
      </c>
      <c r="Q19" s="12">
        <v>152.04000000000087</v>
      </c>
      <c r="R19" s="12">
        <f t="shared" si="1"/>
        <v>2657.7000000000007</v>
      </c>
      <c r="S19" s="12">
        <v>9554.5</v>
      </c>
    </row>
    <row r="20" spans="1:19" x14ac:dyDescent="0.25">
      <c r="A20" s="2" t="s">
        <v>32</v>
      </c>
      <c r="B20" s="1" t="s">
        <v>33</v>
      </c>
      <c r="C20" s="12">
        <v>11499</v>
      </c>
      <c r="D20" s="12">
        <v>200</v>
      </c>
      <c r="E20" s="12">
        <v>820</v>
      </c>
      <c r="F20" s="12">
        <v>510</v>
      </c>
      <c r="G20" s="12">
        <v>492.88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f t="shared" si="0"/>
        <v>13521.88</v>
      </c>
      <c r="O20" s="12">
        <v>1611.84</v>
      </c>
      <c r="P20" s="12">
        <v>1322.38</v>
      </c>
      <c r="Q20" s="12">
        <v>4735.66</v>
      </c>
      <c r="R20" s="12">
        <f t="shared" si="1"/>
        <v>7669.88</v>
      </c>
      <c r="S20" s="12">
        <v>5852</v>
      </c>
    </row>
    <row r="21" spans="1:19" x14ac:dyDescent="0.25">
      <c r="A21" s="2" t="s">
        <v>34</v>
      </c>
      <c r="B21" s="1" t="s">
        <v>35</v>
      </c>
      <c r="C21" s="12">
        <v>9028.5</v>
      </c>
      <c r="D21" s="12">
        <v>400</v>
      </c>
      <c r="E21" s="12">
        <v>601</v>
      </c>
      <c r="F21" s="12">
        <v>361</v>
      </c>
      <c r="G21" s="12">
        <v>370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f t="shared" si="0"/>
        <v>10760.5</v>
      </c>
      <c r="O21" s="12">
        <v>1059.56</v>
      </c>
      <c r="P21" s="12">
        <v>1038.28</v>
      </c>
      <c r="Q21" s="12">
        <v>3844.16</v>
      </c>
      <c r="R21" s="12">
        <f t="shared" si="1"/>
        <v>5942</v>
      </c>
      <c r="S21" s="12">
        <v>4818.5</v>
      </c>
    </row>
    <row r="22" spans="1:19" x14ac:dyDescent="0.25">
      <c r="A22" s="14"/>
      <c r="B22" s="6"/>
      <c r="C22" s="6" t="s">
        <v>545</v>
      </c>
      <c r="D22" s="6" t="s">
        <v>545</v>
      </c>
      <c r="E22" s="6" t="s">
        <v>545</v>
      </c>
      <c r="F22" s="6" t="s">
        <v>545</v>
      </c>
      <c r="G22" s="6" t="s">
        <v>545</v>
      </c>
      <c r="H22" s="6" t="s">
        <v>545</v>
      </c>
      <c r="I22" s="6" t="s">
        <v>545</v>
      </c>
      <c r="J22" s="6" t="s">
        <v>545</v>
      </c>
      <c r="K22" s="6" t="s">
        <v>545</v>
      </c>
      <c r="L22" s="6" t="s">
        <v>545</v>
      </c>
      <c r="M22" s="6" t="s">
        <v>545</v>
      </c>
      <c r="N22" s="6" t="s">
        <v>545</v>
      </c>
      <c r="O22" s="6" t="s">
        <v>545</v>
      </c>
      <c r="P22" s="6" t="s">
        <v>545</v>
      </c>
      <c r="Q22" s="6" t="s">
        <v>545</v>
      </c>
      <c r="R22" s="6" t="s">
        <v>545</v>
      </c>
      <c r="S22" s="6" t="s">
        <v>545</v>
      </c>
    </row>
    <row r="23" spans="1:19" x14ac:dyDescent="0.25">
      <c r="A23" s="11" t="s">
        <v>534</v>
      </c>
      <c r="C23" s="12"/>
      <c r="N23" s="12"/>
      <c r="R23" s="12"/>
    </row>
    <row r="24" spans="1:19" x14ac:dyDescent="0.25">
      <c r="A24" s="2" t="s">
        <v>36</v>
      </c>
      <c r="B24" s="1" t="s">
        <v>37</v>
      </c>
      <c r="C24" s="12">
        <v>8606.4</v>
      </c>
      <c r="D24" s="12">
        <v>0</v>
      </c>
      <c r="E24" s="12">
        <v>603</v>
      </c>
      <c r="F24" s="12">
        <v>378</v>
      </c>
      <c r="G24" s="12">
        <v>739.32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10326.719999999999</v>
      </c>
      <c r="O24" s="12">
        <v>981.82</v>
      </c>
      <c r="P24" s="12">
        <v>989.74</v>
      </c>
      <c r="Q24" s="12">
        <v>0.15999999999985448</v>
      </c>
      <c r="R24" s="12">
        <f t="shared" si="1"/>
        <v>1971.7199999999998</v>
      </c>
      <c r="S24" s="12">
        <v>8355</v>
      </c>
    </row>
    <row r="25" spans="1:19" x14ac:dyDescent="0.25">
      <c r="A25" s="2" t="s">
        <v>38</v>
      </c>
      <c r="B25" s="1" t="s">
        <v>39</v>
      </c>
      <c r="C25" s="12">
        <v>12266.4</v>
      </c>
      <c r="D25" s="12">
        <v>0</v>
      </c>
      <c r="E25" s="12">
        <v>774.5</v>
      </c>
      <c r="F25" s="12">
        <v>508</v>
      </c>
      <c r="G25" s="12">
        <v>616.1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f t="shared" si="0"/>
        <v>14165</v>
      </c>
      <c r="O25" s="12">
        <v>1749.2</v>
      </c>
      <c r="P25" s="12">
        <v>1410.64</v>
      </c>
      <c r="Q25" s="12">
        <v>0.15999999999985448</v>
      </c>
      <c r="R25" s="12">
        <f t="shared" si="1"/>
        <v>3160</v>
      </c>
      <c r="S25" s="12">
        <v>11005</v>
      </c>
    </row>
    <row r="26" spans="1:19" x14ac:dyDescent="0.25">
      <c r="A26" s="2" t="s">
        <v>40</v>
      </c>
      <c r="B26" s="1" t="s">
        <v>41</v>
      </c>
      <c r="C26" s="12">
        <v>11075.7</v>
      </c>
      <c r="D26" s="12">
        <v>200</v>
      </c>
      <c r="E26" s="12">
        <v>801</v>
      </c>
      <c r="F26" s="12">
        <v>539</v>
      </c>
      <c r="G26" s="12">
        <v>739.32</v>
      </c>
      <c r="H26" s="12">
        <v>0</v>
      </c>
      <c r="I26" s="12">
        <v>369.19</v>
      </c>
      <c r="J26" s="12">
        <v>0</v>
      </c>
      <c r="K26" s="12">
        <v>0</v>
      </c>
      <c r="L26" s="12">
        <v>0</v>
      </c>
      <c r="M26" s="12">
        <v>0</v>
      </c>
      <c r="N26" s="12">
        <f t="shared" si="0"/>
        <v>13724.210000000001</v>
      </c>
      <c r="O26" s="12">
        <v>1615.63</v>
      </c>
      <c r="P26" s="12">
        <v>1273.72</v>
      </c>
      <c r="Q26" s="12">
        <v>5737.8600000000006</v>
      </c>
      <c r="R26" s="12">
        <f t="shared" si="1"/>
        <v>8627.2100000000009</v>
      </c>
      <c r="S26" s="12">
        <v>5097</v>
      </c>
    </row>
    <row r="27" spans="1:19" x14ac:dyDescent="0.25">
      <c r="A27" s="2" t="s">
        <v>42</v>
      </c>
      <c r="B27" s="1" t="s">
        <v>43</v>
      </c>
      <c r="C27" s="12">
        <v>12197.1</v>
      </c>
      <c r="D27" s="12">
        <v>400</v>
      </c>
      <c r="E27" s="12">
        <v>815</v>
      </c>
      <c r="F27" s="12">
        <v>496</v>
      </c>
      <c r="G27" s="12">
        <v>739.32</v>
      </c>
      <c r="H27" s="12">
        <v>5793.62</v>
      </c>
      <c r="I27" s="12">
        <v>1220.04</v>
      </c>
      <c r="J27" s="12">
        <v>0</v>
      </c>
      <c r="K27" s="12">
        <v>0</v>
      </c>
      <c r="L27" s="12">
        <v>0</v>
      </c>
      <c r="M27" s="12">
        <v>0</v>
      </c>
      <c r="N27" s="12">
        <f t="shared" si="0"/>
        <v>21661.08</v>
      </c>
      <c r="O27" s="12">
        <v>3093.91</v>
      </c>
      <c r="P27" s="12">
        <v>1402.68</v>
      </c>
      <c r="Q27" s="12">
        <v>4206.9900000000016</v>
      </c>
      <c r="R27" s="12">
        <f t="shared" si="1"/>
        <v>8703.5800000000017</v>
      </c>
      <c r="S27" s="12">
        <v>12957.5</v>
      </c>
    </row>
    <row r="28" spans="1:19" x14ac:dyDescent="0.25">
      <c r="A28" s="2" t="s">
        <v>44</v>
      </c>
      <c r="B28" s="1" t="s">
        <v>45</v>
      </c>
      <c r="C28" s="12">
        <v>11075.7</v>
      </c>
      <c r="D28" s="12">
        <v>200</v>
      </c>
      <c r="E28" s="12">
        <v>801</v>
      </c>
      <c r="F28" s="12">
        <v>539</v>
      </c>
      <c r="G28" s="12">
        <v>616.1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f t="shared" si="0"/>
        <v>13231.800000000001</v>
      </c>
      <c r="O28" s="12">
        <v>1549.88</v>
      </c>
      <c r="P28" s="12">
        <v>1273.6600000000001</v>
      </c>
      <c r="Q28" s="12">
        <v>1503.760000000002</v>
      </c>
      <c r="R28" s="12">
        <f t="shared" si="1"/>
        <v>4327.300000000002</v>
      </c>
      <c r="S28" s="12">
        <v>8904.5</v>
      </c>
    </row>
    <row r="29" spans="1:19" x14ac:dyDescent="0.25">
      <c r="A29" s="2" t="s">
        <v>46</v>
      </c>
      <c r="B29" s="1" t="s">
        <v>47</v>
      </c>
      <c r="C29" s="12">
        <v>12197.1</v>
      </c>
      <c r="D29" s="12">
        <v>400</v>
      </c>
      <c r="E29" s="12">
        <v>815</v>
      </c>
      <c r="F29" s="12">
        <v>496</v>
      </c>
      <c r="G29" s="12">
        <v>616.1</v>
      </c>
      <c r="H29" s="12">
        <v>2134.4899999999998</v>
      </c>
      <c r="I29" s="12">
        <v>2845.99</v>
      </c>
      <c r="J29" s="12">
        <v>0</v>
      </c>
      <c r="K29" s="12">
        <v>0</v>
      </c>
      <c r="L29" s="12">
        <v>0</v>
      </c>
      <c r="M29" s="12">
        <v>0</v>
      </c>
      <c r="N29" s="12">
        <f t="shared" si="0"/>
        <v>19504.68</v>
      </c>
      <c r="O29" s="12">
        <v>2655.01</v>
      </c>
      <c r="P29" s="12">
        <v>1402.68</v>
      </c>
      <c r="Q29" s="12">
        <v>5143.99</v>
      </c>
      <c r="R29" s="12">
        <f t="shared" si="1"/>
        <v>9201.68</v>
      </c>
      <c r="S29" s="12">
        <v>10303</v>
      </c>
    </row>
    <row r="30" spans="1:19" x14ac:dyDescent="0.25">
      <c r="A30" s="2" t="s">
        <v>48</v>
      </c>
      <c r="B30" s="1" t="s">
        <v>49</v>
      </c>
      <c r="C30" s="12">
        <v>12197.1</v>
      </c>
      <c r="D30" s="12">
        <v>400</v>
      </c>
      <c r="E30" s="12">
        <v>815</v>
      </c>
      <c r="F30" s="12">
        <v>496</v>
      </c>
      <c r="G30" s="12">
        <v>513.4</v>
      </c>
      <c r="H30" s="12">
        <v>6733.81</v>
      </c>
      <c r="I30" s="12">
        <v>813.14</v>
      </c>
      <c r="J30" s="12">
        <v>0</v>
      </c>
      <c r="K30" s="12">
        <v>0</v>
      </c>
      <c r="L30" s="12">
        <v>0</v>
      </c>
      <c r="M30" s="12">
        <v>0</v>
      </c>
      <c r="N30" s="12">
        <f t="shared" si="0"/>
        <v>21968.45</v>
      </c>
      <c r="O30" s="12">
        <v>3116.15</v>
      </c>
      <c r="P30" s="12">
        <v>1402.68</v>
      </c>
      <c r="Q30" s="12">
        <v>5144.1200000000026</v>
      </c>
      <c r="R30" s="12">
        <f t="shared" si="1"/>
        <v>9662.9500000000025</v>
      </c>
      <c r="S30" s="12">
        <v>12305.5</v>
      </c>
    </row>
    <row r="31" spans="1:19" x14ac:dyDescent="0.25">
      <c r="A31" s="2" t="s">
        <v>50</v>
      </c>
      <c r="B31" s="1" t="s">
        <v>51</v>
      </c>
      <c r="C31" s="12">
        <v>11075.7</v>
      </c>
      <c r="D31" s="12">
        <v>200</v>
      </c>
      <c r="E31" s="12">
        <v>801</v>
      </c>
      <c r="F31" s="12">
        <v>539</v>
      </c>
      <c r="G31" s="12">
        <v>370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f t="shared" si="0"/>
        <v>12985.7</v>
      </c>
      <c r="O31" s="12">
        <v>1497.3</v>
      </c>
      <c r="P31" s="12">
        <v>1273.6600000000001</v>
      </c>
      <c r="Q31" s="12">
        <v>9256.7400000000016</v>
      </c>
      <c r="R31" s="12">
        <f t="shared" si="1"/>
        <v>12027.7</v>
      </c>
      <c r="S31" s="12">
        <v>958</v>
      </c>
    </row>
    <row r="32" spans="1:19" x14ac:dyDescent="0.25">
      <c r="A32" s="2" t="s">
        <v>52</v>
      </c>
      <c r="B32" s="1" t="s">
        <v>53</v>
      </c>
      <c r="C32" s="12">
        <v>12657.9</v>
      </c>
      <c r="D32" s="12">
        <v>200</v>
      </c>
      <c r="E32" s="12">
        <v>915</v>
      </c>
      <c r="F32" s="12">
        <v>513.4</v>
      </c>
      <c r="G32" s="12">
        <v>572.88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f t="shared" si="0"/>
        <v>14859.179999999998</v>
      </c>
      <c r="O32" s="12">
        <v>1919.4</v>
      </c>
      <c r="P32" s="12">
        <v>1455.66</v>
      </c>
      <c r="Q32" s="12">
        <v>7414.619999999999</v>
      </c>
      <c r="R32" s="12">
        <f t="shared" si="1"/>
        <v>10789.68</v>
      </c>
      <c r="S32" s="12">
        <v>4069.5</v>
      </c>
    </row>
    <row r="33" spans="1:19" x14ac:dyDescent="0.25">
      <c r="A33" s="2" t="s">
        <v>54</v>
      </c>
      <c r="B33" s="1" t="s">
        <v>55</v>
      </c>
      <c r="C33" s="12">
        <v>12657.9</v>
      </c>
      <c r="D33" s="12">
        <v>400</v>
      </c>
      <c r="E33" s="12">
        <v>915</v>
      </c>
      <c r="F33" s="12">
        <v>616</v>
      </c>
      <c r="G33" s="12">
        <v>246.44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f t="shared" si="0"/>
        <v>14835.34</v>
      </c>
      <c r="O33" s="12">
        <v>1892.4</v>
      </c>
      <c r="P33" s="12">
        <v>1455.66</v>
      </c>
      <c r="Q33" s="12">
        <v>6864.7799999999988</v>
      </c>
      <c r="R33" s="12">
        <f t="shared" si="1"/>
        <v>10212.84</v>
      </c>
      <c r="S33" s="12">
        <v>4622.5</v>
      </c>
    </row>
    <row r="34" spans="1:19" x14ac:dyDescent="0.25">
      <c r="A34" s="2" t="s">
        <v>56</v>
      </c>
      <c r="B34" s="1" t="s">
        <v>57</v>
      </c>
      <c r="C34" s="12">
        <v>12197.1</v>
      </c>
      <c r="D34" s="12">
        <v>400</v>
      </c>
      <c r="E34" s="12">
        <v>864</v>
      </c>
      <c r="F34" s="12">
        <v>582</v>
      </c>
      <c r="G34" s="12">
        <v>246.44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f t="shared" si="0"/>
        <v>14289.54</v>
      </c>
      <c r="O34" s="12">
        <v>1775.8</v>
      </c>
      <c r="P34" s="12">
        <v>1402.66</v>
      </c>
      <c r="Q34" s="12">
        <v>6240.5800000000017</v>
      </c>
      <c r="R34" s="12">
        <f t="shared" si="1"/>
        <v>9419.0400000000009</v>
      </c>
      <c r="S34" s="12">
        <v>4870.5</v>
      </c>
    </row>
    <row r="35" spans="1:19" x14ac:dyDescent="0.25">
      <c r="A35" s="2" t="s">
        <v>58</v>
      </c>
      <c r="B35" s="1" t="s">
        <v>59</v>
      </c>
      <c r="C35" s="12">
        <v>11075.7</v>
      </c>
      <c r="D35" s="12">
        <v>400</v>
      </c>
      <c r="E35" s="12">
        <v>801</v>
      </c>
      <c r="F35" s="12">
        <v>539</v>
      </c>
      <c r="G35" s="12">
        <v>246.44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f t="shared" si="0"/>
        <v>13062.140000000001</v>
      </c>
      <c r="O35" s="12">
        <v>1513.64</v>
      </c>
      <c r="P35" s="12">
        <v>1273.6600000000001</v>
      </c>
      <c r="Q35" s="12">
        <v>5457.34</v>
      </c>
      <c r="R35" s="12">
        <f t="shared" si="1"/>
        <v>8244.64</v>
      </c>
      <c r="S35" s="12">
        <v>4817.5</v>
      </c>
    </row>
    <row r="36" spans="1:19" x14ac:dyDescent="0.25">
      <c r="A36" s="2" t="s">
        <v>60</v>
      </c>
      <c r="B36" s="1" t="s">
        <v>61</v>
      </c>
      <c r="C36" s="12">
        <v>7837.5</v>
      </c>
      <c r="D36" s="12">
        <v>0</v>
      </c>
      <c r="E36" s="12">
        <v>564</v>
      </c>
      <c r="F36" s="12">
        <v>352</v>
      </c>
      <c r="G36" s="12">
        <v>246.44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f t="shared" si="0"/>
        <v>8999.94</v>
      </c>
      <c r="O36" s="12">
        <v>761.32</v>
      </c>
      <c r="P36" s="12">
        <v>901.32</v>
      </c>
      <c r="Q36" s="12">
        <v>4144.8</v>
      </c>
      <c r="R36" s="12">
        <f t="shared" si="1"/>
        <v>5807.4400000000005</v>
      </c>
      <c r="S36" s="12">
        <v>3192.5</v>
      </c>
    </row>
    <row r="37" spans="1:19" x14ac:dyDescent="0.25">
      <c r="A37" s="2" t="s">
        <v>62</v>
      </c>
      <c r="B37" s="1" t="s">
        <v>63</v>
      </c>
      <c r="C37" s="12">
        <v>11075.7</v>
      </c>
      <c r="D37" s="12">
        <v>200</v>
      </c>
      <c r="E37" s="12">
        <v>801</v>
      </c>
      <c r="F37" s="12">
        <v>539</v>
      </c>
      <c r="G37" s="12">
        <v>246.44</v>
      </c>
      <c r="H37" s="12">
        <v>632.9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f t="shared" si="0"/>
        <v>13495.04</v>
      </c>
      <c r="O37" s="12">
        <v>1606.11</v>
      </c>
      <c r="P37" s="12">
        <v>1273.72</v>
      </c>
      <c r="Q37" s="12">
        <v>3473.7100000000009</v>
      </c>
      <c r="R37" s="12">
        <f t="shared" si="1"/>
        <v>6353.5400000000009</v>
      </c>
      <c r="S37" s="12">
        <v>7141.5</v>
      </c>
    </row>
    <row r="38" spans="1:19" x14ac:dyDescent="0.25">
      <c r="A38" s="2" t="s">
        <v>64</v>
      </c>
      <c r="B38" s="1" t="s">
        <v>65</v>
      </c>
      <c r="C38" s="12">
        <v>11075.7</v>
      </c>
      <c r="D38" s="12">
        <v>200</v>
      </c>
      <c r="E38" s="12">
        <v>801</v>
      </c>
      <c r="F38" s="12">
        <v>539</v>
      </c>
      <c r="G38" s="12">
        <v>246.44</v>
      </c>
      <c r="H38" s="12">
        <v>0</v>
      </c>
      <c r="I38" s="12">
        <v>369.1</v>
      </c>
      <c r="J38" s="12">
        <v>0</v>
      </c>
      <c r="K38" s="12">
        <v>0</v>
      </c>
      <c r="L38" s="12">
        <v>0</v>
      </c>
      <c r="M38" s="12">
        <v>0</v>
      </c>
      <c r="N38" s="12">
        <f t="shared" si="0"/>
        <v>13231.240000000002</v>
      </c>
      <c r="O38" s="12">
        <v>1510.34</v>
      </c>
      <c r="P38" s="12">
        <v>1273.72</v>
      </c>
      <c r="Q38" s="12">
        <v>6482.6800000000021</v>
      </c>
      <c r="R38" s="12">
        <f t="shared" si="1"/>
        <v>9266.7400000000016</v>
      </c>
      <c r="S38" s="12">
        <v>3964.5</v>
      </c>
    </row>
    <row r="39" spans="1:19" x14ac:dyDescent="0.25">
      <c r="A39" s="2" t="s">
        <v>66</v>
      </c>
      <c r="B39" s="1" t="s">
        <v>67</v>
      </c>
      <c r="C39" s="12">
        <v>7837.5</v>
      </c>
      <c r="D39" s="12">
        <v>0</v>
      </c>
      <c r="E39" s="12">
        <v>564</v>
      </c>
      <c r="F39" s="12">
        <v>269.92</v>
      </c>
      <c r="G39" s="12">
        <v>246.44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f t="shared" si="0"/>
        <v>8917.86</v>
      </c>
      <c r="O39" s="12">
        <v>761.32</v>
      </c>
      <c r="P39" s="12">
        <v>901.32</v>
      </c>
      <c r="Q39" s="12">
        <v>-0.27999999999974534</v>
      </c>
      <c r="R39" s="12">
        <f t="shared" si="1"/>
        <v>1662.3600000000004</v>
      </c>
      <c r="S39" s="12">
        <v>7255.5</v>
      </c>
    </row>
    <row r="40" spans="1:19" x14ac:dyDescent="0.25">
      <c r="A40" s="2" t="s">
        <v>68</v>
      </c>
      <c r="B40" s="1" t="s">
        <v>69</v>
      </c>
      <c r="C40" s="12">
        <v>11075.7</v>
      </c>
      <c r="D40" s="12">
        <v>200</v>
      </c>
      <c r="E40" s="12">
        <v>801</v>
      </c>
      <c r="F40" s="12">
        <v>539</v>
      </c>
      <c r="G40" s="12">
        <v>246.44</v>
      </c>
      <c r="H40" s="12">
        <v>0</v>
      </c>
      <c r="I40" s="12">
        <v>369.19</v>
      </c>
      <c r="J40" s="12">
        <v>0</v>
      </c>
      <c r="K40" s="12">
        <v>0</v>
      </c>
      <c r="L40" s="12">
        <v>0</v>
      </c>
      <c r="M40" s="12">
        <v>0</v>
      </c>
      <c r="N40" s="12">
        <f t="shared" si="0"/>
        <v>13231.330000000002</v>
      </c>
      <c r="O40" s="12">
        <v>1510.35</v>
      </c>
      <c r="P40" s="12">
        <v>1273.7</v>
      </c>
      <c r="Q40" s="12">
        <v>2160.7800000000025</v>
      </c>
      <c r="R40" s="12">
        <f t="shared" si="1"/>
        <v>4944.8300000000027</v>
      </c>
      <c r="S40" s="12">
        <v>8286.5</v>
      </c>
    </row>
    <row r="41" spans="1:19" x14ac:dyDescent="0.25">
      <c r="A41" s="2" t="s">
        <v>70</v>
      </c>
      <c r="B41" s="1" t="s">
        <v>71</v>
      </c>
      <c r="C41" s="12">
        <v>11075.7</v>
      </c>
      <c r="D41" s="12">
        <v>200</v>
      </c>
      <c r="E41" s="12">
        <v>801</v>
      </c>
      <c r="F41" s="12">
        <v>539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f t="shared" si="0"/>
        <v>12615.7</v>
      </c>
      <c r="O41" s="12">
        <v>1418.28</v>
      </c>
      <c r="P41" s="12">
        <v>1273.72</v>
      </c>
      <c r="Q41" s="12">
        <v>4893.7000000000007</v>
      </c>
      <c r="R41" s="12">
        <f t="shared" si="1"/>
        <v>7585.7000000000007</v>
      </c>
      <c r="S41" s="12">
        <v>5030</v>
      </c>
    </row>
    <row r="42" spans="1:19" x14ac:dyDescent="0.25">
      <c r="A42" s="2" t="s">
        <v>72</v>
      </c>
      <c r="B42" s="1" t="s">
        <v>73</v>
      </c>
      <c r="C42" s="12">
        <v>11075.7</v>
      </c>
      <c r="D42" s="12">
        <v>0</v>
      </c>
      <c r="E42" s="12">
        <v>801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f t="shared" si="0"/>
        <v>11876.7</v>
      </c>
      <c r="O42" s="12">
        <f>630.21-187.99</f>
        <v>442.22</v>
      </c>
      <c r="P42" s="12">
        <v>1273.7</v>
      </c>
      <c r="Q42" s="12">
        <v>3905.7800000000007</v>
      </c>
      <c r="R42" s="12">
        <f t="shared" si="1"/>
        <v>5621.7000000000007</v>
      </c>
      <c r="S42" s="12">
        <v>6255</v>
      </c>
    </row>
    <row r="43" spans="1:19" x14ac:dyDescent="0.25">
      <c r="A43" s="2" t="s">
        <v>74</v>
      </c>
      <c r="B43" s="1" t="s">
        <v>75</v>
      </c>
      <c r="C43" s="12">
        <v>13155.900000000001</v>
      </c>
      <c r="D43" s="12">
        <v>0</v>
      </c>
      <c r="E43" s="12">
        <v>926</v>
      </c>
      <c r="F43" s="12">
        <v>525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f t="shared" si="0"/>
        <v>14606.900000000001</v>
      </c>
      <c r="O43" s="12">
        <v>978.08</v>
      </c>
      <c r="P43" s="12">
        <v>1512.92</v>
      </c>
      <c r="Q43" s="12">
        <v>0.40000000000145519</v>
      </c>
      <c r="R43" s="12">
        <f t="shared" si="1"/>
        <v>2491.4000000000015</v>
      </c>
      <c r="S43" s="12">
        <v>12115.5</v>
      </c>
    </row>
    <row r="44" spans="1:19" x14ac:dyDescent="0.25">
      <c r="A44" s="2" t="s">
        <v>76</v>
      </c>
      <c r="B44" s="1" t="s">
        <v>77</v>
      </c>
      <c r="C44" s="12">
        <v>11075.7</v>
      </c>
      <c r="D44" s="12">
        <v>200</v>
      </c>
      <c r="E44" s="12">
        <v>801</v>
      </c>
      <c r="F44" s="12">
        <v>539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f t="shared" si="0"/>
        <v>12615.7</v>
      </c>
      <c r="O44" s="12">
        <v>1418.28</v>
      </c>
      <c r="P44" s="12">
        <v>1273.7</v>
      </c>
      <c r="Q44" s="12">
        <v>1651.2200000000012</v>
      </c>
      <c r="R44" s="12">
        <f t="shared" si="1"/>
        <v>4343.2000000000007</v>
      </c>
      <c r="S44" s="12">
        <v>8272.5</v>
      </c>
    </row>
    <row r="45" spans="1:19" x14ac:dyDescent="0.25">
      <c r="A45" s="2" t="s">
        <v>78</v>
      </c>
      <c r="B45" s="1" t="s">
        <v>79</v>
      </c>
      <c r="C45" s="12">
        <v>10275.08</v>
      </c>
      <c r="D45" s="12">
        <v>0</v>
      </c>
      <c r="E45" s="12">
        <v>820</v>
      </c>
      <c r="F45" s="12">
        <v>374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f t="shared" si="0"/>
        <v>11469.08</v>
      </c>
      <c r="O45" s="12">
        <v>1187.9100000000001</v>
      </c>
      <c r="P45" s="12">
        <v>1322.04</v>
      </c>
      <c r="Q45" s="12">
        <v>0.13000000000101863</v>
      </c>
      <c r="R45" s="12">
        <f t="shared" si="1"/>
        <v>2510.0800000000008</v>
      </c>
      <c r="S45" s="12">
        <v>8959</v>
      </c>
    </row>
    <row r="46" spans="1:19" x14ac:dyDescent="0.25">
      <c r="A46" s="2" t="s">
        <v>80</v>
      </c>
      <c r="B46" s="1" t="s">
        <v>81</v>
      </c>
      <c r="C46" s="12">
        <v>12657.9</v>
      </c>
      <c r="D46" s="12">
        <v>200</v>
      </c>
      <c r="E46" s="12">
        <v>915</v>
      </c>
      <c r="F46" s="12">
        <v>616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f t="shared" si="0"/>
        <v>14388.9</v>
      </c>
      <c r="O46" s="12">
        <v>1797.04</v>
      </c>
      <c r="P46" s="12">
        <v>1455.66</v>
      </c>
      <c r="Q46" s="12">
        <v>176.70000000000073</v>
      </c>
      <c r="R46" s="12">
        <f t="shared" si="1"/>
        <v>3429.4000000000005</v>
      </c>
      <c r="S46" s="12">
        <v>10959.5</v>
      </c>
    </row>
    <row r="47" spans="1:19" x14ac:dyDescent="0.25">
      <c r="A47" s="2" t="s">
        <v>422</v>
      </c>
      <c r="B47" s="1" t="s">
        <v>423</v>
      </c>
      <c r="C47" s="12">
        <v>15333</v>
      </c>
      <c r="D47" s="12">
        <v>400</v>
      </c>
      <c r="E47" s="12">
        <v>1093</v>
      </c>
      <c r="F47" s="12">
        <v>679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f t="shared" si="0"/>
        <v>17505</v>
      </c>
      <c r="O47" s="12">
        <v>2462.64</v>
      </c>
      <c r="P47" s="12">
        <v>1763.3</v>
      </c>
      <c r="Q47" s="12">
        <v>6.0000000001309672E-2</v>
      </c>
      <c r="R47" s="12">
        <f t="shared" si="1"/>
        <v>4226.0000000000009</v>
      </c>
      <c r="S47" s="12">
        <v>13279</v>
      </c>
    </row>
    <row r="48" spans="1:19" x14ac:dyDescent="0.25">
      <c r="A48" s="2" t="s">
        <v>424</v>
      </c>
      <c r="B48" s="1" t="s">
        <v>425</v>
      </c>
      <c r="C48" s="12">
        <v>15333</v>
      </c>
      <c r="D48" s="12">
        <v>400</v>
      </c>
      <c r="E48" s="12">
        <v>1093</v>
      </c>
      <c r="F48" s="12">
        <v>679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f t="shared" si="0"/>
        <v>17505</v>
      </c>
      <c r="O48" s="12">
        <v>2462.64</v>
      </c>
      <c r="P48" s="12">
        <v>1763.3</v>
      </c>
      <c r="Q48" s="12">
        <v>6.0000000001309672E-2</v>
      </c>
      <c r="R48" s="12">
        <f t="shared" si="1"/>
        <v>4226.0000000000009</v>
      </c>
      <c r="S48" s="12">
        <v>13279</v>
      </c>
    </row>
    <row r="49" spans="1:19" x14ac:dyDescent="0.25">
      <c r="A49" s="14"/>
      <c r="B49" s="6"/>
      <c r="C49" s="6" t="s">
        <v>545</v>
      </c>
      <c r="D49" s="6" t="s">
        <v>545</v>
      </c>
      <c r="E49" s="6" t="s">
        <v>545</v>
      </c>
      <c r="F49" s="6" t="s">
        <v>545</v>
      </c>
      <c r="G49" s="6" t="s">
        <v>545</v>
      </c>
      <c r="H49" s="6" t="s">
        <v>545</v>
      </c>
      <c r="I49" s="6" t="s">
        <v>545</v>
      </c>
      <c r="J49" s="6" t="s">
        <v>545</v>
      </c>
      <c r="K49" s="6" t="s">
        <v>545</v>
      </c>
      <c r="L49" s="6" t="s">
        <v>545</v>
      </c>
      <c r="M49" s="6" t="s">
        <v>545</v>
      </c>
      <c r="N49" s="6" t="s">
        <v>545</v>
      </c>
      <c r="O49" s="6" t="s">
        <v>545</v>
      </c>
      <c r="P49" s="6" t="s">
        <v>545</v>
      </c>
      <c r="Q49" s="6" t="s">
        <v>545</v>
      </c>
      <c r="R49" s="6" t="s">
        <v>545</v>
      </c>
      <c r="S49" s="6" t="s">
        <v>545</v>
      </c>
    </row>
    <row r="50" spans="1:19" x14ac:dyDescent="0.25">
      <c r="A50" s="11" t="s">
        <v>535</v>
      </c>
      <c r="C50" s="12"/>
      <c r="N50" s="12"/>
      <c r="R50" s="12"/>
    </row>
    <row r="51" spans="1:19" x14ac:dyDescent="0.25">
      <c r="A51" s="2" t="s">
        <v>82</v>
      </c>
      <c r="B51" s="1" t="s">
        <v>83</v>
      </c>
      <c r="C51" s="12">
        <v>15276.9</v>
      </c>
      <c r="D51" s="12">
        <v>400</v>
      </c>
      <c r="E51" s="12">
        <v>1130</v>
      </c>
      <c r="F51" s="12">
        <v>770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f t="shared" si="0"/>
        <v>17576.900000000001</v>
      </c>
      <c r="O51" s="12">
        <v>2477.98</v>
      </c>
      <c r="P51" s="12">
        <v>1756.84</v>
      </c>
      <c r="Q51" s="12">
        <v>7340.0800000000017</v>
      </c>
      <c r="R51" s="12">
        <f t="shared" si="1"/>
        <v>11574.900000000001</v>
      </c>
      <c r="S51" s="12">
        <v>6002</v>
      </c>
    </row>
    <row r="52" spans="1:19" x14ac:dyDescent="0.25">
      <c r="A52" s="2" t="s">
        <v>84</v>
      </c>
      <c r="B52" s="1" t="s">
        <v>85</v>
      </c>
      <c r="C52" s="12">
        <v>11459.6</v>
      </c>
      <c r="D52" s="12">
        <v>0</v>
      </c>
      <c r="E52" s="12">
        <v>820</v>
      </c>
      <c r="F52" s="12">
        <v>510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f t="shared" si="0"/>
        <v>12789.6</v>
      </c>
      <c r="O52" s="12">
        <v>1455.42</v>
      </c>
      <c r="P52" s="12">
        <v>1322.38</v>
      </c>
      <c r="Q52" s="12">
        <v>-0.2000000000007276</v>
      </c>
      <c r="R52" s="12">
        <f t="shared" si="1"/>
        <v>2777.5999999999995</v>
      </c>
      <c r="S52" s="12">
        <v>10012</v>
      </c>
    </row>
    <row r="53" spans="1:19" x14ac:dyDescent="0.25">
      <c r="A53" s="2" t="s">
        <v>400</v>
      </c>
      <c r="B53" s="1" t="s">
        <v>401</v>
      </c>
      <c r="C53" s="12">
        <v>16246.2</v>
      </c>
      <c r="D53" s="12">
        <v>400</v>
      </c>
      <c r="E53" s="12">
        <v>1128</v>
      </c>
      <c r="F53" s="12">
        <v>703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f t="shared" si="0"/>
        <v>18477.2</v>
      </c>
      <c r="O53" s="12">
        <v>2670.3</v>
      </c>
      <c r="P53" s="12">
        <v>1868.32</v>
      </c>
      <c r="Q53" s="12">
        <v>1585.5800000000017</v>
      </c>
      <c r="R53" s="12">
        <f t="shared" si="1"/>
        <v>6124.2000000000016</v>
      </c>
      <c r="S53" s="12">
        <v>12353</v>
      </c>
    </row>
    <row r="54" spans="1:19" x14ac:dyDescent="0.25">
      <c r="A54" s="2" t="s">
        <v>402</v>
      </c>
      <c r="B54" s="1" t="s">
        <v>403</v>
      </c>
      <c r="C54" s="12">
        <v>14286.9</v>
      </c>
      <c r="D54" s="12">
        <v>0</v>
      </c>
      <c r="E54" s="12">
        <v>957</v>
      </c>
      <c r="F54" s="12">
        <v>881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f t="shared" si="0"/>
        <v>16124.9</v>
      </c>
      <c r="O54" s="12">
        <v>2167.84</v>
      </c>
      <c r="P54" s="12">
        <v>1643</v>
      </c>
      <c r="Q54" s="12">
        <v>4752.0599999999995</v>
      </c>
      <c r="R54" s="12">
        <f t="shared" si="1"/>
        <v>8562.9</v>
      </c>
      <c r="S54" s="12">
        <v>7562</v>
      </c>
    </row>
    <row r="55" spans="1:19" x14ac:dyDescent="0.25">
      <c r="A55" s="2" t="s">
        <v>86</v>
      </c>
      <c r="B55" s="1" t="s">
        <v>87</v>
      </c>
      <c r="C55" s="12">
        <v>27627</v>
      </c>
      <c r="D55" s="12">
        <v>0</v>
      </c>
      <c r="E55" s="12">
        <v>1465</v>
      </c>
      <c r="F55" s="12">
        <v>987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f t="shared" si="0"/>
        <v>30079</v>
      </c>
      <c r="O55" s="12">
        <v>5281.84</v>
      </c>
      <c r="P55" s="12">
        <v>3177.1</v>
      </c>
      <c r="Q55" s="12">
        <v>5.9999999997671694E-2</v>
      </c>
      <c r="R55" s="12">
        <f t="shared" si="1"/>
        <v>8458.9999999999982</v>
      </c>
      <c r="S55" s="12">
        <v>21620</v>
      </c>
    </row>
    <row r="56" spans="1:19" x14ac:dyDescent="0.25">
      <c r="A56" s="2" t="s">
        <v>90</v>
      </c>
      <c r="B56" s="1" t="s">
        <v>91</v>
      </c>
      <c r="C56" s="12">
        <v>14286.9</v>
      </c>
      <c r="D56" s="12">
        <v>200</v>
      </c>
      <c r="E56" s="12">
        <v>957</v>
      </c>
      <c r="F56" s="12">
        <v>881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f t="shared" si="0"/>
        <v>16324.9</v>
      </c>
      <c r="O56" s="12">
        <v>2210.56</v>
      </c>
      <c r="P56" s="12">
        <v>1643</v>
      </c>
      <c r="Q56" s="12">
        <v>3752.34</v>
      </c>
      <c r="R56" s="12">
        <f t="shared" si="1"/>
        <v>7605.9</v>
      </c>
      <c r="S56" s="12">
        <v>8719</v>
      </c>
    </row>
    <row r="57" spans="1:19" x14ac:dyDescent="0.25">
      <c r="A57" s="2" t="s">
        <v>404</v>
      </c>
      <c r="B57" s="1" t="s">
        <v>405</v>
      </c>
      <c r="C57" s="12">
        <v>11499</v>
      </c>
      <c r="D57" s="12">
        <v>400</v>
      </c>
      <c r="E57" s="12">
        <v>820</v>
      </c>
      <c r="F57" s="12">
        <v>675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f t="shared" si="0"/>
        <v>13394</v>
      </c>
      <c r="O57" s="12">
        <v>1584.52</v>
      </c>
      <c r="P57" s="12">
        <v>1322.38</v>
      </c>
      <c r="Q57" s="12">
        <v>0.1000000000003638</v>
      </c>
      <c r="R57" s="12">
        <f t="shared" si="1"/>
        <v>2907.0000000000005</v>
      </c>
      <c r="S57" s="12">
        <v>10487</v>
      </c>
    </row>
    <row r="58" spans="1:19" x14ac:dyDescent="0.25">
      <c r="A58" s="2" t="s">
        <v>426</v>
      </c>
      <c r="B58" s="1" t="s">
        <v>427</v>
      </c>
      <c r="C58" s="12">
        <v>11242.4</v>
      </c>
      <c r="D58" s="12">
        <v>0</v>
      </c>
      <c r="E58" s="12">
        <v>802</v>
      </c>
      <c r="F58" s="12">
        <v>482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f t="shared" si="0"/>
        <v>12526.4</v>
      </c>
      <c r="O58" s="12">
        <v>1399.21</v>
      </c>
      <c r="P58" s="12">
        <v>1297.2</v>
      </c>
      <c r="Q58" s="12">
        <v>1111.9899999999998</v>
      </c>
      <c r="R58" s="12">
        <f t="shared" si="1"/>
        <v>3808.3999999999996</v>
      </c>
      <c r="S58" s="12">
        <v>8718</v>
      </c>
    </row>
    <row r="59" spans="1:19" x14ac:dyDescent="0.25">
      <c r="A59" s="2" t="s">
        <v>428</v>
      </c>
      <c r="B59" s="1" t="s">
        <v>429</v>
      </c>
      <c r="C59" s="12">
        <v>10849.73</v>
      </c>
      <c r="D59" s="12">
        <v>200</v>
      </c>
      <c r="E59" s="12">
        <v>784</v>
      </c>
      <c r="F59" s="12">
        <v>482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f t="shared" si="0"/>
        <v>12315.73</v>
      </c>
      <c r="O59" s="12">
        <v>1354.2</v>
      </c>
      <c r="P59" s="12">
        <v>1259.74</v>
      </c>
      <c r="Q59" s="12">
        <v>0.28999999999905413</v>
      </c>
      <c r="R59" s="12">
        <f t="shared" si="1"/>
        <v>2614.2299999999991</v>
      </c>
      <c r="S59" s="12">
        <v>9701.5</v>
      </c>
    </row>
    <row r="60" spans="1:19" x14ac:dyDescent="0.25">
      <c r="A60" s="2" t="s">
        <v>430</v>
      </c>
      <c r="B60" s="1" t="s">
        <v>431</v>
      </c>
      <c r="C60" s="12">
        <v>11407.87</v>
      </c>
      <c r="D60" s="12">
        <v>0</v>
      </c>
      <c r="E60" s="12">
        <v>941</v>
      </c>
      <c r="F60" s="12">
        <v>645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f t="shared" si="0"/>
        <v>12993.87</v>
      </c>
      <c r="O60" s="12">
        <v>1499.05</v>
      </c>
      <c r="P60" s="12">
        <v>1341.92</v>
      </c>
      <c r="Q60" s="12">
        <v>-9.9999999998544808E-2</v>
      </c>
      <c r="R60" s="12">
        <f t="shared" si="1"/>
        <v>2840.8700000000017</v>
      </c>
      <c r="S60" s="12">
        <v>10153</v>
      </c>
    </row>
    <row r="61" spans="1:19" x14ac:dyDescent="0.25">
      <c r="A61" s="2" t="s">
        <v>469</v>
      </c>
      <c r="B61" s="1" t="s">
        <v>470</v>
      </c>
      <c r="C61" s="12">
        <v>2190.7199999999998</v>
      </c>
      <c r="D61" s="12">
        <v>0</v>
      </c>
      <c r="E61" s="12">
        <v>156.78</v>
      </c>
      <c r="F61" s="12">
        <v>99.78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f t="shared" si="0"/>
        <v>2447.2800000000002</v>
      </c>
      <c r="O61" s="12">
        <v>51</v>
      </c>
      <c r="P61" s="12">
        <v>328.49</v>
      </c>
      <c r="Q61" s="12">
        <v>-0.21000000000003638</v>
      </c>
      <c r="R61" s="12">
        <f t="shared" si="1"/>
        <v>379.28</v>
      </c>
      <c r="S61" s="12">
        <v>2068</v>
      </c>
    </row>
    <row r="62" spans="1:19" x14ac:dyDescent="0.25">
      <c r="A62" s="14"/>
      <c r="B62" s="6"/>
      <c r="C62" s="6" t="s">
        <v>545</v>
      </c>
      <c r="D62" s="6" t="s">
        <v>545</v>
      </c>
      <c r="E62" s="6" t="s">
        <v>545</v>
      </c>
      <c r="F62" s="6" t="s">
        <v>545</v>
      </c>
      <c r="G62" s="6" t="s">
        <v>545</v>
      </c>
      <c r="H62" s="6" t="s">
        <v>545</v>
      </c>
      <c r="I62" s="6" t="s">
        <v>545</v>
      </c>
      <c r="J62" s="6" t="s">
        <v>545</v>
      </c>
      <c r="K62" s="6" t="s">
        <v>545</v>
      </c>
      <c r="L62" s="6" t="s">
        <v>545</v>
      </c>
      <c r="M62" s="6" t="s">
        <v>545</v>
      </c>
      <c r="N62" s="6" t="s">
        <v>545</v>
      </c>
      <c r="O62" s="6" t="s">
        <v>545</v>
      </c>
      <c r="P62" s="6" t="s">
        <v>545</v>
      </c>
      <c r="Q62" s="6" t="s">
        <v>545</v>
      </c>
      <c r="R62" s="6" t="s">
        <v>545</v>
      </c>
      <c r="S62" s="6" t="s">
        <v>545</v>
      </c>
    </row>
    <row r="63" spans="1:19" x14ac:dyDescent="0.25">
      <c r="A63" s="11" t="s">
        <v>536</v>
      </c>
      <c r="C63" s="12"/>
      <c r="N63" s="12"/>
      <c r="R63" s="12"/>
    </row>
    <row r="64" spans="1:19" x14ac:dyDescent="0.25">
      <c r="A64" s="2" t="s">
        <v>94</v>
      </c>
      <c r="B64" s="1" t="s">
        <v>95</v>
      </c>
      <c r="C64" s="12">
        <v>10953.9</v>
      </c>
      <c r="D64" s="12">
        <v>400</v>
      </c>
      <c r="E64" s="12">
        <v>784</v>
      </c>
      <c r="F64" s="12">
        <v>499</v>
      </c>
      <c r="G64" s="12">
        <v>616.1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f t="shared" ref="N64:N121" si="2">SUM(C64:M64)</f>
        <v>13253</v>
      </c>
      <c r="O64" s="12">
        <v>1554.4</v>
      </c>
      <c r="P64" s="12">
        <v>1259.7</v>
      </c>
      <c r="Q64" s="12">
        <v>-0.1000000000003638</v>
      </c>
      <c r="R64" s="12">
        <f t="shared" ref="R64:R121" si="3">SUM(O64:Q64)</f>
        <v>2814</v>
      </c>
      <c r="S64" s="12">
        <v>10439</v>
      </c>
    </row>
    <row r="65" spans="1:19" x14ac:dyDescent="0.25">
      <c r="A65" s="2" t="s">
        <v>96</v>
      </c>
      <c r="B65" s="1" t="s">
        <v>97</v>
      </c>
      <c r="C65" s="12">
        <v>10938.69</v>
      </c>
      <c r="D65" s="12">
        <v>0</v>
      </c>
      <c r="E65" s="12">
        <v>784</v>
      </c>
      <c r="F65" s="12">
        <v>499</v>
      </c>
      <c r="G65" s="12">
        <v>616.1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f t="shared" si="2"/>
        <v>12837.79</v>
      </c>
      <c r="O65" s="12">
        <v>1465.71</v>
      </c>
      <c r="P65" s="12">
        <v>1259.7</v>
      </c>
      <c r="Q65" s="12">
        <v>0.38000000000101863</v>
      </c>
      <c r="R65" s="12">
        <f t="shared" si="3"/>
        <v>2725.7900000000009</v>
      </c>
      <c r="S65" s="12">
        <v>10112</v>
      </c>
    </row>
    <row r="66" spans="1:19" x14ac:dyDescent="0.25">
      <c r="A66" s="2" t="s">
        <v>98</v>
      </c>
      <c r="B66" s="1" t="s">
        <v>99</v>
      </c>
      <c r="C66" s="12">
        <v>10953.9</v>
      </c>
      <c r="D66" s="12">
        <v>200</v>
      </c>
      <c r="E66" s="12">
        <v>784</v>
      </c>
      <c r="F66" s="12">
        <v>499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f t="shared" si="2"/>
        <v>12436.9</v>
      </c>
      <c r="O66" s="12">
        <v>1380.08</v>
      </c>
      <c r="P66" s="12">
        <v>1259.7</v>
      </c>
      <c r="Q66" s="12">
        <v>0.11999999999898137</v>
      </c>
      <c r="R66" s="12">
        <f t="shared" si="3"/>
        <v>2639.8999999999987</v>
      </c>
      <c r="S66" s="12">
        <v>9797</v>
      </c>
    </row>
    <row r="67" spans="1:19" x14ac:dyDescent="0.25">
      <c r="A67" s="2" t="s">
        <v>100</v>
      </c>
      <c r="B67" s="1" t="s">
        <v>101</v>
      </c>
      <c r="C67" s="12">
        <v>10953.9</v>
      </c>
      <c r="D67" s="12">
        <v>400</v>
      </c>
      <c r="E67" s="12">
        <v>784</v>
      </c>
      <c r="F67" s="12">
        <v>499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f t="shared" si="2"/>
        <v>12636.9</v>
      </c>
      <c r="O67" s="12">
        <v>1422.8</v>
      </c>
      <c r="P67" s="12">
        <v>1259.7</v>
      </c>
      <c r="Q67" s="12">
        <v>-0.1000000000003638</v>
      </c>
      <c r="R67" s="12">
        <f t="shared" si="3"/>
        <v>2682.3999999999996</v>
      </c>
      <c r="S67" s="12">
        <v>9954.5</v>
      </c>
    </row>
    <row r="68" spans="1:19" x14ac:dyDescent="0.25">
      <c r="A68" s="2" t="s">
        <v>102</v>
      </c>
      <c r="B68" s="1" t="s">
        <v>103</v>
      </c>
      <c r="C68" s="12">
        <v>10953.9</v>
      </c>
      <c r="D68" s="12">
        <v>400</v>
      </c>
      <c r="E68" s="12">
        <v>784</v>
      </c>
      <c r="F68" s="12">
        <v>499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f t="shared" si="2"/>
        <v>12636.9</v>
      </c>
      <c r="O68" s="12">
        <v>1422.8</v>
      </c>
      <c r="P68" s="12">
        <v>1259.7</v>
      </c>
      <c r="Q68" s="12">
        <v>-0.1000000000003638</v>
      </c>
      <c r="R68" s="12">
        <f t="shared" si="3"/>
        <v>2682.3999999999996</v>
      </c>
      <c r="S68" s="12">
        <v>9954.5</v>
      </c>
    </row>
    <row r="69" spans="1:19" x14ac:dyDescent="0.25">
      <c r="A69" s="14"/>
      <c r="B69" s="6"/>
      <c r="C69" s="6" t="s">
        <v>545</v>
      </c>
      <c r="D69" s="6" t="s">
        <v>545</v>
      </c>
      <c r="E69" s="6" t="s">
        <v>545</v>
      </c>
      <c r="F69" s="6" t="s">
        <v>545</v>
      </c>
      <c r="G69" s="6" t="s">
        <v>545</v>
      </c>
      <c r="H69" s="6" t="s">
        <v>545</v>
      </c>
      <c r="I69" s="6" t="s">
        <v>545</v>
      </c>
      <c r="J69" s="6" t="s">
        <v>545</v>
      </c>
      <c r="K69" s="6" t="s">
        <v>545</v>
      </c>
      <c r="L69" s="6" t="s">
        <v>545</v>
      </c>
      <c r="M69" s="6" t="s">
        <v>545</v>
      </c>
      <c r="N69" s="6" t="s">
        <v>545</v>
      </c>
      <c r="O69" s="6" t="s">
        <v>545</v>
      </c>
      <c r="P69" s="6" t="s">
        <v>545</v>
      </c>
      <c r="Q69" s="6" t="s">
        <v>545</v>
      </c>
      <c r="R69" s="6" t="s">
        <v>545</v>
      </c>
      <c r="S69" s="6" t="s">
        <v>545</v>
      </c>
    </row>
    <row r="70" spans="1:19" x14ac:dyDescent="0.25">
      <c r="A70" s="11" t="s">
        <v>537</v>
      </c>
      <c r="C70" s="12"/>
      <c r="N70" s="12"/>
      <c r="R70" s="12"/>
    </row>
    <row r="71" spans="1:19" x14ac:dyDescent="0.25">
      <c r="A71" s="2" t="s">
        <v>104</v>
      </c>
      <c r="B71" s="1" t="s">
        <v>105</v>
      </c>
      <c r="C71" s="12">
        <v>11756.4</v>
      </c>
      <c r="D71" s="12">
        <v>0</v>
      </c>
      <c r="E71" s="12">
        <v>846</v>
      </c>
      <c r="F71" s="12">
        <v>528</v>
      </c>
      <c r="G71" s="12">
        <v>739.32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f t="shared" si="2"/>
        <v>13869.72</v>
      </c>
      <c r="O71" s="12">
        <v>1686.14</v>
      </c>
      <c r="P71" s="12">
        <v>1351.98</v>
      </c>
      <c r="Q71" s="12">
        <v>9.9999999998544808E-2</v>
      </c>
      <c r="R71" s="12">
        <f t="shared" si="3"/>
        <v>3038.2199999999984</v>
      </c>
      <c r="S71" s="12">
        <v>10831.5</v>
      </c>
    </row>
    <row r="72" spans="1:19" x14ac:dyDescent="0.25">
      <c r="A72" s="2" t="s">
        <v>106</v>
      </c>
      <c r="B72" s="1" t="s">
        <v>107</v>
      </c>
      <c r="C72" s="12">
        <v>10777.42</v>
      </c>
      <c r="D72" s="12">
        <v>0</v>
      </c>
      <c r="E72" s="12">
        <v>784</v>
      </c>
      <c r="F72" s="12">
        <v>499</v>
      </c>
      <c r="G72" s="12">
        <v>616.1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f t="shared" si="2"/>
        <v>12676.52</v>
      </c>
      <c r="O72" s="12">
        <v>1431.27</v>
      </c>
      <c r="P72" s="12">
        <v>1259.7</v>
      </c>
      <c r="Q72" s="12">
        <v>4.9999999999272404E-2</v>
      </c>
      <c r="R72" s="12">
        <f t="shared" si="3"/>
        <v>2691.0199999999995</v>
      </c>
      <c r="S72" s="12">
        <v>9985.5</v>
      </c>
    </row>
    <row r="73" spans="1:19" x14ac:dyDescent="0.25">
      <c r="A73" s="2" t="s">
        <v>108</v>
      </c>
      <c r="B73" s="1" t="s">
        <v>109</v>
      </c>
      <c r="C73" s="12">
        <v>10931.59</v>
      </c>
      <c r="D73" s="12">
        <v>0</v>
      </c>
      <c r="E73" s="12">
        <v>784</v>
      </c>
      <c r="F73" s="12">
        <v>499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f t="shared" si="2"/>
        <v>12214.59</v>
      </c>
      <c r="O73" s="12">
        <v>1332.6</v>
      </c>
      <c r="P73" s="12">
        <v>1259.7</v>
      </c>
      <c r="Q73" s="12">
        <v>0.29000000000087311</v>
      </c>
      <c r="R73" s="12">
        <f t="shared" si="3"/>
        <v>2592.5900000000011</v>
      </c>
      <c r="S73" s="12">
        <v>9622</v>
      </c>
    </row>
    <row r="74" spans="1:19" x14ac:dyDescent="0.25">
      <c r="A74" s="2" t="s">
        <v>110</v>
      </c>
      <c r="B74" s="1" t="s">
        <v>111</v>
      </c>
      <c r="C74" s="12">
        <v>10926.52</v>
      </c>
      <c r="D74" s="12">
        <v>0</v>
      </c>
      <c r="E74" s="12">
        <v>784</v>
      </c>
      <c r="F74" s="12">
        <v>499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f t="shared" si="2"/>
        <v>12209.52</v>
      </c>
      <c r="O74" s="12">
        <v>1331.51</v>
      </c>
      <c r="P74" s="12">
        <v>1259.7</v>
      </c>
      <c r="Q74" s="12">
        <v>1242.8100000000013</v>
      </c>
      <c r="R74" s="12">
        <f t="shared" si="3"/>
        <v>3834.0200000000013</v>
      </c>
      <c r="S74" s="12">
        <v>8375.5</v>
      </c>
    </row>
    <row r="75" spans="1:19" x14ac:dyDescent="0.25">
      <c r="A75" s="2" t="s">
        <v>112</v>
      </c>
      <c r="B75" s="1" t="s">
        <v>113</v>
      </c>
      <c r="C75" s="12">
        <v>11638.02</v>
      </c>
      <c r="D75" s="12">
        <v>0</v>
      </c>
      <c r="E75" s="12">
        <v>846</v>
      </c>
      <c r="F75" s="12">
        <v>528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f t="shared" si="2"/>
        <v>13012.02</v>
      </c>
      <c r="O75" s="12">
        <v>1502.93</v>
      </c>
      <c r="P75" s="12">
        <v>1351.98</v>
      </c>
      <c r="Q75" s="12">
        <v>2800.1100000000006</v>
      </c>
      <c r="R75" s="12">
        <f t="shared" si="3"/>
        <v>5655.02</v>
      </c>
      <c r="S75" s="12">
        <v>7357</v>
      </c>
    </row>
    <row r="76" spans="1:19" x14ac:dyDescent="0.25">
      <c r="A76" s="2" t="s">
        <v>114</v>
      </c>
      <c r="B76" s="1" t="s">
        <v>115</v>
      </c>
      <c r="C76" s="12">
        <v>10944.77</v>
      </c>
      <c r="D76" s="12">
        <v>0</v>
      </c>
      <c r="E76" s="12">
        <v>784</v>
      </c>
      <c r="F76" s="12">
        <v>499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f t="shared" si="2"/>
        <v>12227.77</v>
      </c>
      <c r="O76" s="12">
        <v>1335.41</v>
      </c>
      <c r="P76" s="12">
        <v>1259.7</v>
      </c>
      <c r="Q76" s="12">
        <v>0.15999999999985448</v>
      </c>
      <c r="R76" s="12">
        <f t="shared" si="3"/>
        <v>2595.27</v>
      </c>
      <c r="S76" s="12">
        <v>9632.5</v>
      </c>
    </row>
    <row r="77" spans="1:19" x14ac:dyDescent="0.25">
      <c r="A77" s="2" t="s">
        <v>116</v>
      </c>
      <c r="B77" s="1" t="s">
        <v>117</v>
      </c>
      <c r="C77" s="12">
        <v>10953.9</v>
      </c>
      <c r="D77" s="12">
        <v>400</v>
      </c>
      <c r="E77" s="12">
        <v>784</v>
      </c>
      <c r="F77" s="12">
        <v>499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f t="shared" si="2"/>
        <v>12636.9</v>
      </c>
      <c r="O77" s="12">
        <v>1422.8</v>
      </c>
      <c r="P77" s="12">
        <v>1259.7</v>
      </c>
      <c r="Q77" s="12">
        <v>-0.1000000000003638</v>
      </c>
      <c r="R77" s="12">
        <f t="shared" si="3"/>
        <v>2682.3999999999996</v>
      </c>
      <c r="S77" s="12">
        <v>9954.5</v>
      </c>
    </row>
    <row r="78" spans="1:19" x14ac:dyDescent="0.25">
      <c r="A78" s="2" t="s">
        <v>406</v>
      </c>
      <c r="B78" s="1" t="s">
        <v>407</v>
      </c>
      <c r="C78" s="12">
        <v>10953.9</v>
      </c>
      <c r="D78" s="12">
        <v>200</v>
      </c>
      <c r="E78" s="12">
        <v>784</v>
      </c>
      <c r="F78" s="12">
        <v>499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f t="shared" si="2"/>
        <v>12436.9</v>
      </c>
      <c r="O78" s="12">
        <v>1380.08</v>
      </c>
      <c r="P78" s="12">
        <v>1259.7</v>
      </c>
      <c r="Q78" s="12">
        <v>1566.119999999999</v>
      </c>
      <c r="R78" s="12">
        <f t="shared" si="3"/>
        <v>4205.8999999999987</v>
      </c>
      <c r="S78" s="12">
        <v>8231</v>
      </c>
    </row>
    <row r="79" spans="1:19" x14ac:dyDescent="0.25">
      <c r="A79" s="2" t="s">
        <v>432</v>
      </c>
      <c r="B79" s="1" t="s">
        <v>433</v>
      </c>
      <c r="C79" s="12">
        <v>10953.9</v>
      </c>
      <c r="D79" s="12">
        <v>0</v>
      </c>
      <c r="E79" s="12">
        <v>784</v>
      </c>
      <c r="F79" s="12">
        <v>499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f t="shared" si="2"/>
        <v>12236.9</v>
      </c>
      <c r="O79" s="12">
        <v>1337.36</v>
      </c>
      <c r="P79" s="12">
        <v>1259.7</v>
      </c>
      <c r="Q79" s="12">
        <v>0.34000000000014552</v>
      </c>
      <c r="R79" s="12">
        <f t="shared" si="3"/>
        <v>2597.4</v>
      </c>
      <c r="S79" s="12">
        <v>9639.5</v>
      </c>
    </row>
    <row r="80" spans="1:19" x14ac:dyDescent="0.25">
      <c r="A80" s="2" t="s">
        <v>434</v>
      </c>
      <c r="B80" s="1" t="s">
        <v>435</v>
      </c>
      <c r="C80" s="12">
        <v>10953.9</v>
      </c>
      <c r="D80" s="12">
        <v>0</v>
      </c>
      <c r="E80" s="12">
        <v>784</v>
      </c>
      <c r="F80" s="12">
        <v>499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f t="shared" si="2"/>
        <v>12236.9</v>
      </c>
      <c r="O80" s="12">
        <v>1337.36</v>
      </c>
      <c r="P80" s="12">
        <v>1259.7</v>
      </c>
      <c r="Q80" s="12">
        <v>-0.15999999999985448</v>
      </c>
      <c r="R80" s="12">
        <f t="shared" si="3"/>
        <v>2596.9</v>
      </c>
      <c r="S80" s="12">
        <v>9640</v>
      </c>
    </row>
    <row r="81" spans="1:19" x14ac:dyDescent="0.25">
      <c r="A81" s="14"/>
      <c r="B81" s="6"/>
      <c r="C81" s="6" t="s">
        <v>545</v>
      </c>
      <c r="D81" s="6" t="s">
        <v>545</v>
      </c>
      <c r="E81" s="6" t="s">
        <v>545</v>
      </c>
      <c r="F81" s="6" t="s">
        <v>545</v>
      </c>
      <c r="G81" s="6" t="s">
        <v>545</v>
      </c>
      <c r="H81" s="6" t="s">
        <v>545</v>
      </c>
      <c r="I81" s="6" t="s">
        <v>545</v>
      </c>
      <c r="J81" s="6" t="s">
        <v>545</v>
      </c>
      <c r="K81" s="6" t="s">
        <v>545</v>
      </c>
      <c r="L81" s="6" t="s">
        <v>545</v>
      </c>
      <c r="M81" s="6" t="s">
        <v>545</v>
      </c>
      <c r="N81" s="6" t="s">
        <v>545</v>
      </c>
      <c r="O81" s="6" t="s">
        <v>545</v>
      </c>
      <c r="P81" s="6" t="s">
        <v>545</v>
      </c>
      <c r="Q81" s="6" t="s">
        <v>545</v>
      </c>
      <c r="R81" s="6" t="s">
        <v>545</v>
      </c>
      <c r="S81" s="6" t="s">
        <v>545</v>
      </c>
    </row>
    <row r="82" spans="1:19" x14ac:dyDescent="0.25">
      <c r="A82" s="11" t="s">
        <v>538</v>
      </c>
      <c r="C82" s="12"/>
      <c r="N82" s="12"/>
      <c r="R82" s="12"/>
    </row>
    <row r="83" spans="1:19" x14ac:dyDescent="0.25">
      <c r="A83" s="2" t="s">
        <v>120</v>
      </c>
      <c r="B83" s="1" t="s">
        <v>121</v>
      </c>
      <c r="C83" s="12">
        <v>11669.1</v>
      </c>
      <c r="D83" s="12">
        <v>400</v>
      </c>
      <c r="E83" s="12">
        <v>788</v>
      </c>
      <c r="F83" s="12">
        <v>468</v>
      </c>
      <c r="G83" s="12">
        <v>739.32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f t="shared" si="2"/>
        <v>14064.42</v>
      </c>
      <c r="O83" s="12">
        <v>1727.72</v>
      </c>
      <c r="P83" s="12">
        <v>1341.96</v>
      </c>
      <c r="Q83" s="12">
        <v>3277.24</v>
      </c>
      <c r="R83" s="12">
        <f t="shared" si="3"/>
        <v>6346.92</v>
      </c>
      <c r="S83" s="12">
        <v>7717.5</v>
      </c>
    </row>
    <row r="84" spans="1:19" x14ac:dyDescent="0.25">
      <c r="A84" s="2" t="s">
        <v>122</v>
      </c>
      <c r="B84" s="1" t="s">
        <v>123</v>
      </c>
      <c r="C84" s="12">
        <v>14052.6</v>
      </c>
      <c r="D84" s="12">
        <v>200</v>
      </c>
      <c r="E84" s="12">
        <v>991</v>
      </c>
      <c r="F84" s="12">
        <v>603</v>
      </c>
      <c r="G84" s="12">
        <v>739.32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f t="shared" si="2"/>
        <v>16585.920000000002</v>
      </c>
      <c r="O84" s="12">
        <v>2266.3200000000002</v>
      </c>
      <c r="P84" s="12">
        <v>1616.06</v>
      </c>
      <c r="Q84" s="12">
        <v>4.0000000000873115E-2</v>
      </c>
      <c r="R84" s="12">
        <f t="shared" si="3"/>
        <v>3882.420000000001</v>
      </c>
      <c r="S84" s="12">
        <v>12703.5</v>
      </c>
    </row>
    <row r="85" spans="1:19" x14ac:dyDescent="0.25">
      <c r="A85" s="2" t="s">
        <v>124</v>
      </c>
      <c r="B85" s="1" t="s">
        <v>125</v>
      </c>
      <c r="C85" s="12">
        <v>12044.64</v>
      </c>
      <c r="D85" s="12">
        <v>200</v>
      </c>
      <c r="E85" s="12">
        <v>815</v>
      </c>
      <c r="F85" s="12">
        <v>496</v>
      </c>
      <c r="G85" s="12">
        <v>492.88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f t="shared" si="2"/>
        <v>14048.519999999999</v>
      </c>
      <c r="O85" s="12">
        <v>1724.33</v>
      </c>
      <c r="P85" s="12">
        <v>1402.66</v>
      </c>
      <c r="Q85" s="12">
        <v>8621.0299999999988</v>
      </c>
      <c r="R85" s="12">
        <f t="shared" si="3"/>
        <v>11748.019999999999</v>
      </c>
      <c r="S85" s="12">
        <v>2300.5</v>
      </c>
    </row>
    <row r="86" spans="1:19" x14ac:dyDescent="0.25">
      <c r="A86" s="2" t="s">
        <v>126</v>
      </c>
      <c r="B86" s="1" t="s">
        <v>127</v>
      </c>
      <c r="C86" s="12">
        <v>10907.1</v>
      </c>
      <c r="D86" s="12">
        <v>400</v>
      </c>
      <c r="E86" s="12">
        <v>717</v>
      </c>
      <c r="F86" s="12">
        <v>447</v>
      </c>
      <c r="G86" s="12">
        <v>616.1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f t="shared" si="2"/>
        <v>13087.2</v>
      </c>
      <c r="O86" s="12">
        <v>1518.98</v>
      </c>
      <c r="P86" s="12">
        <v>1254.32</v>
      </c>
      <c r="Q86" s="12">
        <v>4796.9000000000015</v>
      </c>
      <c r="R86" s="12">
        <f t="shared" si="3"/>
        <v>7570.2000000000016</v>
      </c>
      <c r="S86" s="12">
        <v>5517</v>
      </c>
    </row>
    <row r="87" spans="1:19" x14ac:dyDescent="0.25">
      <c r="A87" s="2" t="s">
        <v>128</v>
      </c>
      <c r="B87" s="1" t="s">
        <v>129</v>
      </c>
      <c r="C87" s="12">
        <v>12197.1</v>
      </c>
      <c r="D87" s="12">
        <v>400</v>
      </c>
      <c r="E87" s="12">
        <v>815</v>
      </c>
      <c r="F87" s="12">
        <v>496</v>
      </c>
      <c r="G87" s="12">
        <v>513.4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f t="shared" si="2"/>
        <v>14421.5</v>
      </c>
      <c r="O87" s="12">
        <v>1804</v>
      </c>
      <c r="P87" s="12">
        <v>1402.68</v>
      </c>
      <c r="Q87" s="12">
        <v>9517.82</v>
      </c>
      <c r="R87" s="12">
        <f t="shared" si="3"/>
        <v>12724.5</v>
      </c>
      <c r="S87" s="12">
        <v>1697</v>
      </c>
    </row>
    <row r="88" spans="1:19" x14ac:dyDescent="0.25">
      <c r="A88" s="2" t="s">
        <v>132</v>
      </c>
      <c r="B88" s="1" t="s">
        <v>133</v>
      </c>
      <c r="C88" s="12">
        <v>11279.1</v>
      </c>
      <c r="D88" s="12">
        <v>400</v>
      </c>
      <c r="E88" s="12">
        <v>737</v>
      </c>
      <c r="F88" s="12">
        <v>455</v>
      </c>
      <c r="G88" s="12">
        <v>492.88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f t="shared" si="2"/>
        <v>13363.98</v>
      </c>
      <c r="O88" s="12">
        <v>1578.1</v>
      </c>
      <c r="P88" s="12">
        <v>1297.0999999999999</v>
      </c>
      <c r="Q88" s="12">
        <v>163.27999999999884</v>
      </c>
      <c r="R88" s="12">
        <f t="shared" si="3"/>
        <v>3038.4799999999987</v>
      </c>
      <c r="S88" s="12">
        <v>10325.5</v>
      </c>
    </row>
    <row r="89" spans="1:19" x14ac:dyDescent="0.25">
      <c r="A89" s="2" t="s">
        <v>134</v>
      </c>
      <c r="B89" s="1" t="s">
        <v>135</v>
      </c>
      <c r="C89" s="12">
        <v>11279.1</v>
      </c>
      <c r="D89" s="12">
        <v>400</v>
      </c>
      <c r="E89" s="12">
        <v>737</v>
      </c>
      <c r="F89" s="12">
        <v>455</v>
      </c>
      <c r="G89" s="12">
        <v>492.88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f t="shared" si="2"/>
        <v>13363.98</v>
      </c>
      <c r="O89" s="12">
        <v>1578.1</v>
      </c>
      <c r="P89" s="12">
        <v>1297.0999999999999</v>
      </c>
      <c r="Q89" s="12">
        <v>162.77999999999884</v>
      </c>
      <c r="R89" s="12">
        <f t="shared" si="3"/>
        <v>3037.9799999999987</v>
      </c>
      <c r="S89" s="12">
        <v>10326</v>
      </c>
    </row>
    <row r="90" spans="1:19" x14ac:dyDescent="0.25">
      <c r="A90" s="2" t="s">
        <v>136</v>
      </c>
      <c r="B90" s="1" t="s">
        <v>137</v>
      </c>
      <c r="C90" s="12">
        <v>12941.1</v>
      </c>
      <c r="D90" s="12">
        <v>400</v>
      </c>
      <c r="E90" s="12">
        <v>815</v>
      </c>
      <c r="F90" s="12">
        <v>496</v>
      </c>
      <c r="G90" s="12">
        <v>492.88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f t="shared" si="2"/>
        <v>15144.98</v>
      </c>
      <c r="O90" s="12">
        <v>1958.54</v>
      </c>
      <c r="P90" s="12">
        <v>1488.22</v>
      </c>
      <c r="Q90" s="12">
        <v>11628.22</v>
      </c>
      <c r="R90" s="12">
        <f t="shared" si="3"/>
        <v>15074.98</v>
      </c>
      <c r="S90" s="12">
        <v>70</v>
      </c>
    </row>
    <row r="91" spans="1:19" x14ac:dyDescent="0.25">
      <c r="A91" s="2" t="s">
        <v>138</v>
      </c>
      <c r="B91" s="1" t="s">
        <v>139</v>
      </c>
      <c r="C91" s="12">
        <v>12197.1</v>
      </c>
      <c r="D91" s="12">
        <v>400</v>
      </c>
      <c r="E91" s="12">
        <v>815</v>
      </c>
      <c r="F91" s="12">
        <v>496</v>
      </c>
      <c r="G91" s="12">
        <v>492.88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f t="shared" si="2"/>
        <v>14400.98</v>
      </c>
      <c r="O91" s="12">
        <v>1799.62</v>
      </c>
      <c r="P91" s="12">
        <v>1402.68</v>
      </c>
      <c r="Q91" s="12">
        <v>4921.18</v>
      </c>
      <c r="R91" s="12">
        <f t="shared" si="3"/>
        <v>8123.4800000000005</v>
      </c>
      <c r="S91" s="12">
        <v>6277.5</v>
      </c>
    </row>
    <row r="92" spans="1:19" x14ac:dyDescent="0.25">
      <c r="A92" s="2" t="s">
        <v>140</v>
      </c>
      <c r="B92" s="1" t="s">
        <v>141</v>
      </c>
      <c r="C92" s="12">
        <v>12197.1</v>
      </c>
      <c r="D92" s="12">
        <v>0</v>
      </c>
      <c r="E92" s="12">
        <v>815</v>
      </c>
      <c r="F92" s="12">
        <v>496</v>
      </c>
      <c r="G92" s="12">
        <v>492.88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f t="shared" si="2"/>
        <v>14000.98</v>
      </c>
      <c r="O92" s="12">
        <v>1714.18</v>
      </c>
      <c r="P92" s="12">
        <v>1402.66</v>
      </c>
      <c r="Q92" s="12">
        <v>1946.6399999999994</v>
      </c>
      <c r="R92" s="12">
        <f t="shared" si="3"/>
        <v>5063.4799999999996</v>
      </c>
      <c r="S92" s="12">
        <v>8937.5</v>
      </c>
    </row>
    <row r="93" spans="1:19" x14ac:dyDescent="0.25">
      <c r="A93" s="2" t="s">
        <v>142</v>
      </c>
      <c r="B93" s="1" t="s">
        <v>143</v>
      </c>
      <c r="C93" s="12">
        <v>12197.1</v>
      </c>
      <c r="D93" s="12">
        <v>400</v>
      </c>
      <c r="E93" s="12">
        <v>815</v>
      </c>
      <c r="F93" s="12">
        <v>496</v>
      </c>
      <c r="G93" s="12">
        <v>369.66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f t="shared" si="2"/>
        <v>14277.76</v>
      </c>
      <c r="O93" s="12">
        <v>1773.3</v>
      </c>
      <c r="P93" s="12">
        <v>1402.66</v>
      </c>
      <c r="Q93" s="12">
        <v>6193.7999999999993</v>
      </c>
      <c r="R93" s="12">
        <f t="shared" si="3"/>
        <v>9369.7599999999984</v>
      </c>
      <c r="S93" s="12">
        <v>4908</v>
      </c>
    </row>
    <row r="94" spans="1:19" x14ac:dyDescent="0.25">
      <c r="A94" s="2" t="s">
        <v>144</v>
      </c>
      <c r="B94" s="1" t="s">
        <v>145</v>
      </c>
      <c r="C94" s="12">
        <v>11279.1</v>
      </c>
      <c r="D94" s="12">
        <v>200</v>
      </c>
      <c r="E94" s="12">
        <v>737</v>
      </c>
      <c r="F94" s="12">
        <v>455</v>
      </c>
      <c r="G94" s="12">
        <v>369.66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f t="shared" si="2"/>
        <v>13040.76</v>
      </c>
      <c r="O94" s="12">
        <v>1509.08</v>
      </c>
      <c r="P94" s="12">
        <v>1297.0999999999999</v>
      </c>
      <c r="Q94" s="12">
        <v>163.07999999999993</v>
      </c>
      <c r="R94" s="12">
        <f t="shared" si="3"/>
        <v>2969.2599999999998</v>
      </c>
      <c r="S94" s="12">
        <v>10071.5</v>
      </c>
    </row>
    <row r="95" spans="1:19" x14ac:dyDescent="0.25">
      <c r="A95" s="2" t="s">
        <v>146</v>
      </c>
      <c r="B95" s="1" t="s">
        <v>147</v>
      </c>
      <c r="C95" s="12">
        <v>12197.1</v>
      </c>
      <c r="D95" s="12">
        <v>200</v>
      </c>
      <c r="E95" s="12">
        <v>815</v>
      </c>
      <c r="F95" s="12">
        <v>496</v>
      </c>
      <c r="G95" s="12">
        <v>369.66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f t="shared" si="2"/>
        <v>14077.76</v>
      </c>
      <c r="O95" s="12">
        <v>1730.58</v>
      </c>
      <c r="P95" s="12">
        <v>1402.66</v>
      </c>
      <c r="Q95" s="12">
        <v>162.52000000000044</v>
      </c>
      <c r="R95" s="12">
        <f t="shared" si="3"/>
        <v>3295.76</v>
      </c>
      <c r="S95" s="12">
        <v>10782</v>
      </c>
    </row>
    <row r="96" spans="1:19" x14ac:dyDescent="0.25">
      <c r="A96" s="2" t="s">
        <v>148</v>
      </c>
      <c r="B96" s="1" t="s">
        <v>149</v>
      </c>
      <c r="C96" s="12">
        <v>12197.1</v>
      </c>
      <c r="D96" s="12">
        <v>400</v>
      </c>
      <c r="E96" s="12">
        <v>815</v>
      </c>
      <c r="F96" s="12">
        <v>496</v>
      </c>
      <c r="G96" s="12">
        <v>246.44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f t="shared" si="2"/>
        <v>14154.54</v>
      </c>
      <c r="O96" s="12">
        <v>1746.98</v>
      </c>
      <c r="P96" s="12">
        <v>1402.66</v>
      </c>
      <c r="Q96" s="12">
        <v>5074.4000000000015</v>
      </c>
      <c r="R96" s="12">
        <f t="shared" si="3"/>
        <v>8224.0400000000009</v>
      </c>
      <c r="S96" s="12">
        <v>5930.5</v>
      </c>
    </row>
    <row r="97" spans="1:19" x14ac:dyDescent="0.25">
      <c r="A97" s="2" t="s">
        <v>150</v>
      </c>
      <c r="B97" s="1" t="s">
        <v>151</v>
      </c>
      <c r="C97" s="12">
        <v>11279.1</v>
      </c>
      <c r="D97" s="12">
        <v>400</v>
      </c>
      <c r="E97" s="12">
        <v>737</v>
      </c>
      <c r="F97" s="12">
        <v>455</v>
      </c>
      <c r="G97" s="12">
        <v>246.44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f t="shared" si="2"/>
        <v>13117.54</v>
      </c>
      <c r="O97" s="12">
        <v>1525.48</v>
      </c>
      <c r="P97" s="12">
        <v>1297.0999999999999</v>
      </c>
      <c r="Q97" s="12">
        <v>4890.9600000000009</v>
      </c>
      <c r="R97" s="12">
        <f t="shared" si="3"/>
        <v>7713.5400000000009</v>
      </c>
      <c r="S97" s="12">
        <v>5404</v>
      </c>
    </row>
    <row r="98" spans="1:19" x14ac:dyDescent="0.25">
      <c r="A98" s="2" t="s">
        <v>152</v>
      </c>
      <c r="B98" s="1" t="s">
        <v>153</v>
      </c>
      <c r="C98" s="12">
        <v>10907.1</v>
      </c>
      <c r="D98" s="12">
        <v>0</v>
      </c>
      <c r="E98" s="12">
        <v>717</v>
      </c>
      <c r="F98" s="12">
        <v>447</v>
      </c>
      <c r="G98" s="12">
        <v>246.44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f t="shared" si="2"/>
        <v>12317.54</v>
      </c>
      <c r="O98" s="12">
        <v>1354.6</v>
      </c>
      <c r="P98" s="12">
        <v>1254.32</v>
      </c>
      <c r="Q98" s="12">
        <v>3429.1200000000008</v>
      </c>
      <c r="R98" s="12">
        <f t="shared" si="3"/>
        <v>6038.0400000000009</v>
      </c>
      <c r="S98" s="12">
        <v>6279.5</v>
      </c>
    </row>
    <row r="99" spans="1:19" x14ac:dyDescent="0.25">
      <c r="A99" s="2" t="s">
        <v>154</v>
      </c>
      <c r="B99" s="1" t="s">
        <v>155</v>
      </c>
      <c r="C99" s="12">
        <v>12197.1</v>
      </c>
      <c r="D99" s="12">
        <v>0</v>
      </c>
      <c r="E99" s="12">
        <v>788</v>
      </c>
      <c r="F99" s="12">
        <v>468</v>
      </c>
      <c r="G99" s="12">
        <v>0</v>
      </c>
      <c r="H99" s="12">
        <v>0</v>
      </c>
      <c r="I99" s="12">
        <v>406.57</v>
      </c>
      <c r="J99" s="12">
        <v>0</v>
      </c>
      <c r="K99" s="12">
        <v>0</v>
      </c>
      <c r="L99" s="12">
        <v>0</v>
      </c>
      <c r="M99" s="12">
        <v>0</v>
      </c>
      <c r="N99" s="12">
        <f t="shared" si="2"/>
        <v>13859.67</v>
      </c>
      <c r="O99" s="12">
        <v>1640.56</v>
      </c>
      <c r="P99" s="12">
        <v>1402.66</v>
      </c>
      <c r="Q99" s="12">
        <v>5283.9500000000007</v>
      </c>
      <c r="R99" s="12">
        <f t="shared" si="3"/>
        <v>8327.1700000000019</v>
      </c>
      <c r="S99" s="12">
        <v>5532.5</v>
      </c>
    </row>
    <row r="100" spans="1:19" x14ac:dyDescent="0.25">
      <c r="A100" s="2" t="s">
        <v>156</v>
      </c>
      <c r="B100" s="1" t="s">
        <v>157</v>
      </c>
      <c r="C100" s="12">
        <v>12197.1</v>
      </c>
      <c r="D100" s="12">
        <v>0</v>
      </c>
      <c r="E100" s="12">
        <v>815</v>
      </c>
      <c r="F100" s="12">
        <v>496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f t="shared" si="2"/>
        <v>13508.1</v>
      </c>
      <c r="O100" s="12">
        <v>1608.9</v>
      </c>
      <c r="P100" s="12">
        <v>1402.66</v>
      </c>
      <c r="Q100" s="12">
        <v>5972.5400000000009</v>
      </c>
      <c r="R100" s="12">
        <f t="shared" si="3"/>
        <v>8984.1000000000022</v>
      </c>
      <c r="S100" s="12">
        <v>4524</v>
      </c>
    </row>
    <row r="101" spans="1:19" x14ac:dyDescent="0.25">
      <c r="A101" s="2" t="s">
        <v>158</v>
      </c>
      <c r="B101" s="1" t="s">
        <v>159</v>
      </c>
      <c r="C101" s="12">
        <v>11669.1</v>
      </c>
      <c r="D101" s="12">
        <v>200</v>
      </c>
      <c r="E101" s="12">
        <v>788</v>
      </c>
      <c r="F101" s="12">
        <v>468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f t="shared" si="2"/>
        <v>13125.1</v>
      </c>
      <c r="O101" s="12">
        <v>1527.08</v>
      </c>
      <c r="P101" s="12">
        <v>1341.94</v>
      </c>
      <c r="Q101" s="12">
        <v>5700.58</v>
      </c>
      <c r="R101" s="12">
        <f t="shared" si="3"/>
        <v>8569.6</v>
      </c>
      <c r="S101" s="12">
        <v>4555.5</v>
      </c>
    </row>
    <row r="102" spans="1:19" x14ac:dyDescent="0.25">
      <c r="A102" s="2" t="s">
        <v>160</v>
      </c>
      <c r="B102" s="1" t="s">
        <v>161</v>
      </c>
      <c r="C102" s="12">
        <v>15675</v>
      </c>
      <c r="D102" s="12">
        <v>0</v>
      </c>
      <c r="E102" s="12">
        <v>1128</v>
      </c>
      <c r="F102" s="12">
        <v>703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f t="shared" si="2"/>
        <v>17506</v>
      </c>
      <c r="O102" s="12">
        <v>2462.84</v>
      </c>
      <c r="P102" s="12">
        <v>1802.62</v>
      </c>
      <c r="Q102" s="12">
        <v>2986.0400000000009</v>
      </c>
      <c r="R102" s="12">
        <f t="shared" si="3"/>
        <v>7251.5000000000009</v>
      </c>
      <c r="S102" s="12">
        <v>10254.5</v>
      </c>
    </row>
    <row r="103" spans="1:19" x14ac:dyDescent="0.25">
      <c r="A103" s="2" t="s">
        <v>162</v>
      </c>
      <c r="B103" s="1" t="s">
        <v>163</v>
      </c>
      <c r="C103" s="12">
        <v>12197.1</v>
      </c>
      <c r="D103" s="12">
        <v>200</v>
      </c>
      <c r="E103" s="12">
        <v>788</v>
      </c>
      <c r="F103" s="12">
        <v>468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f t="shared" si="2"/>
        <v>13653.1</v>
      </c>
      <c r="O103" s="12">
        <v>1639.86</v>
      </c>
      <c r="P103" s="12">
        <v>1402.66</v>
      </c>
      <c r="Q103" s="12">
        <v>172.07999999999993</v>
      </c>
      <c r="R103" s="12">
        <f t="shared" si="3"/>
        <v>3214.6</v>
      </c>
      <c r="S103" s="12">
        <v>10438.5</v>
      </c>
    </row>
    <row r="104" spans="1:19" x14ac:dyDescent="0.25">
      <c r="A104" s="2" t="s">
        <v>164</v>
      </c>
      <c r="B104" s="1" t="s">
        <v>165</v>
      </c>
      <c r="C104" s="12">
        <v>11279.1</v>
      </c>
      <c r="D104" s="12">
        <v>0</v>
      </c>
      <c r="E104" s="12">
        <v>737</v>
      </c>
      <c r="F104" s="12">
        <v>409.54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f t="shared" si="2"/>
        <v>12425.640000000001</v>
      </c>
      <c r="O104" s="12">
        <v>1166.48</v>
      </c>
      <c r="P104" s="12">
        <v>1297.06</v>
      </c>
      <c r="Q104" s="12">
        <v>162.60000000000218</v>
      </c>
      <c r="R104" s="12">
        <f t="shared" si="3"/>
        <v>2626.1400000000021</v>
      </c>
      <c r="S104" s="12">
        <v>9799.5</v>
      </c>
    </row>
    <row r="105" spans="1:19" x14ac:dyDescent="0.25">
      <c r="A105" s="2" t="s">
        <v>436</v>
      </c>
      <c r="B105" s="1" t="s">
        <v>459</v>
      </c>
      <c r="C105" s="12">
        <v>11669.1</v>
      </c>
      <c r="D105" s="12">
        <v>0</v>
      </c>
      <c r="E105" s="12">
        <v>788</v>
      </c>
      <c r="F105" s="12">
        <v>468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f t="shared" si="2"/>
        <v>12925.1</v>
      </c>
      <c r="O105" s="12">
        <v>1484.36</v>
      </c>
      <c r="P105" s="12">
        <v>1341.94</v>
      </c>
      <c r="Q105" s="12">
        <v>0.2999999999992724</v>
      </c>
      <c r="R105" s="12">
        <f t="shared" si="3"/>
        <v>2826.5999999999995</v>
      </c>
      <c r="S105" s="12">
        <v>10098.5</v>
      </c>
    </row>
    <row r="106" spans="1:19" x14ac:dyDescent="0.25">
      <c r="A106" s="14"/>
      <c r="B106" s="6"/>
      <c r="C106" s="6" t="s">
        <v>545</v>
      </c>
      <c r="D106" s="6" t="s">
        <v>545</v>
      </c>
      <c r="E106" s="6" t="s">
        <v>545</v>
      </c>
      <c r="F106" s="6" t="s">
        <v>545</v>
      </c>
      <c r="G106" s="6" t="s">
        <v>545</v>
      </c>
      <c r="H106" s="6" t="s">
        <v>545</v>
      </c>
      <c r="I106" s="6" t="s">
        <v>545</v>
      </c>
      <c r="J106" s="6" t="s">
        <v>545</v>
      </c>
      <c r="K106" s="6" t="s">
        <v>545</v>
      </c>
      <c r="L106" s="6" t="s">
        <v>545</v>
      </c>
      <c r="M106" s="6" t="s">
        <v>545</v>
      </c>
      <c r="N106" s="6" t="s">
        <v>545</v>
      </c>
      <c r="O106" s="6" t="s">
        <v>545</v>
      </c>
      <c r="P106" s="6" t="s">
        <v>545</v>
      </c>
      <c r="Q106" s="6" t="s">
        <v>545</v>
      </c>
      <c r="R106" s="6" t="s">
        <v>545</v>
      </c>
      <c r="S106" s="6" t="s">
        <v>545</v>
      </c>
    </row>
    <row r="107" spans="1:19" x14ac:dyDescent="0.25">
      <c r="A107" s="11" t="s">
        <v>539</v>
      </c>
      <c r="C107" s="12"/>
      <c r="N107" s="12"/>
      <c r="R107" s="12"/>
    </row>
    <row r="108" spans="1:19" x14ac:dyDescent="0.25">
      <c r="A108" s="2" t="s">
        <v>166</v>
      </c>
      <c r="B108" s="1" t="s">
        <v>167</v>
      </c>
      <c r="C108" s="12">
        <v>12038.1</v>
      </c>
      <c r="D108" s="12">
        <v>200</v>
      </c>
      <c r="E108" s="12">
        <v>802</v>
      </c>
      <c r="F108" s="12">
        <v>482</v>
      </c>
      <c r="G108" s="12">
        <v>739.32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f t="shared" si="2"/>
        <v>14261.42</v>
      </c>
      <c r="O108" s="12">
        <v>1769.8</v>
      </c>
      <c r="P108" s="12">
        <v>1384.38</v>
      </c>
      <c r="Q108" s="12">
        <v>5989.74</v>
      </c>
      <c r="R108" s="12">
        <f t="shared" si="3"/>
        <v>9143.92</v>
      </c>
      <c r="S108" s="12">
        <v>5117.5</v>
      </c>
    </row>
    <row r="109" spans="1:19" x14ac:dyDescent="0.25">
      <c r="A109" s="2" t="s">
        <v>168</v>
      </c>
      <c r="B109" s="1" t="s">
        <v>169</v>
      </c>
      <c r="C109" s="12">
        <v>11279.1</v>
      </c>
      <c r="D109" s="12">
        <v>0</v>
      </c>
      <c r="E109" s="12">
        <v>737</v>
      </c>
      <c r="F109" s="12">
        <v>455</v>
      </c>
      <c r="G109" s="12">
        <v>739.32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f t="shared" si="2"/>
        <v>13210.42</v>
      </c>
      <c r="O109" s="12">
        <v>1545.3</v>
      </c>
      <c r="P109" s="12">
        <v>1297.0999999999999</v>
      </c>
      <c r="Q109" s="12">
        <v>2812.5200000000004</v>
      </c>
      <c r="R109" s="12">
        <f t="shared" si="3"/>
        <v>5654.92</v>
      </c>
      <c r="S109" s="12">
        <v>7555.5</v>
      </c>
    </row>
    <row r="110" spans="1:19" x14ac:dyDescent="0.25">
      <c r="A110" s="2" t="s">
        <v>170</v>
      </c>
      <c r="B110" s="1" t="s">
        <v>171</v>
      </c>
      <c r="C110" s="12">
        <v>11262.65</v>
      </c>
      <c r="D110" s="12">
        <v>0</v>
      </c>
      <c r="E110" s="12">
        <v>737</v>
      </c>
      <c r="F110" s="12">
        <v>455</v>
      </c>
      <c r="G110" s="12">
        <v>616.79999999999995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f t="shared" si="2"/>
        <v>13071.449999999999</v>
      </c>
      <c r="O110" s="12">
        <v>1515.63</v>
      </c>
      <c r="P110" s="12">
        <v>1297.0999999999999</v>
      </c>
      <c r="Q110" s="12">
        <v>163.21999999999935</v>
      </c>
      <c r="R110" s="12">
        <f t="shared" si="3"/>
        <v>2975.9499999999994</v>
      </c>
      <c r="S110" s="12">
        <v>10095.5</v>
      </c>
    </row>
    <row r="111" spans="1:19" x14ac:dyDescent="0.25">
      <c r="A111" s="2" t="s">
        <v>172</v>
      </c>
      <c r="B111" s="1" t="s">
        <v>173</v>
      </c>
      <c r="C111" s="12">
        <v>11279.1</v>
      </c>
      <c r="D111" s="12">
        <v>400</v>
      </c>
      <c r="E111" s="12">
        <v>737</v>
      </c>
      <c r="F111" s="12">
        <v>455</v>
      </c>
      <c r="G111" s="12">
        <v>739.32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f t="shared" si="2"/>
        <v>13610.42</v>
      </c>
      <c r="O111" s="12">
        <v>1630.74</v>
      </c>
      <c r="P111" s="12">
        <v>1297.0999999999999</v>
      </c>
      <c r="Q111" s="12">
        <v>6342.58</v>
      </c>
      <c r="R111" s="12">
        <f t="shared" si="3"/>
        <v>9270.42</v>
      </c>
      <c r="S111" s="12">
        <v>4340</v>
      </c>
    </row>
    <row r="112" spans="1:19" x14ac:dyDescent="0.25">
      <c r="A112" s="2" t="s">
        <v>174</v>
      </c>
      <c r="B112" s="1" t="s">
        <v>175</v>
      </c>
      <c r="C112" s="12">
        <v>11279.1</v>
      </c>
      <c r="D112" s="12">
        <v>200</v>
      </c>
      <c r="E112" s="12">
        <v>737</v>
      </c>
      <c r="F112" s="12">
        <v>455</v>
      </c>
      <c r="G112" s="12">
        <v>616.1</v>
      </c>
      <c r="H112" s="12">
        <v>0</v>
      </c>
      <c r="I112" s="12">
        <v>375.97</v>
      </c>
      <c r="J112" s="12">
        <v>0</v>
      </c>
      <c r="K112" s="12">
        <v>0</v>
      </c>
      <c r="L112" s="12">
        <v>0</v>
      </c>
      <c r="M112" s="12">
        <v>0</v>
      </c>
      <c r="N112" s="12">
        <f t="shared" si="2"/>
        <v>13663.17</v>
      </c>
      <c r="O112" s="12">
        <v>1601.86</v>
      </c>
      <c r="P112" s="12">
        <v>1297.0999999999999</v>
      </c>
      <c r="Q112" s="12">
        <v>3349.7099999999991</v>
      </c>
      <c r="R112" s="12">
        <f t="shared" si="3"/>
        <v>6248.6699999999992</v>
      </c>
      <c r="S112" s="12">
        <v>7414.5</v>
      </c>
    </row>
    <row r="113" spans="1:19" x14ac:dyDescent="0.25">
      <c r="A113" s="2" t="s">
        <v>176</v>
      </c>
      <c r="B113" s="1" t="s">
        <v>177</v>
      </c>
      <c r="C113" s="12">
        <v>11279.1</v>
      </c>
      <c r="D113" s="12">
        <v>200</v>
      </c>
      <c r="E113" s="12">
        <v>737</v>
      </c>
      <c r="F113" s="12">
        <v>455</v>
      </c>
      <c r="G113" s="12">
        <v>616.1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f t="shared" si="2"/>
        <v>13287.2</v>
      </c>
      <c r="O113" s="12">
        <v>1561.7</v>
      </c>
      <c r="P113" s="12">
        <v>1297.0999999999999</v>
      </c>
      <c r="Q113" s="12">
        <v>8884.4000000000015</v>
      </c>
      <c r="R113" s="12">
        <f t="shared" si="3"/>
        <v>11743.2</v>
      </c>
      <c r="S113" s="12">
        <v>1544</v>
      </c>
    </row>
    <row r="114" spans="1:19" x14ac:dyDescent="0.25">
      <c r="A114" s="2" t="s">
        <v>178</v>
      </c>
      <c r="B114" s="1" t="s">
        <v>179</v>
      </c>
      <c r="C114" s="12">
        <v>12038.1</v>
      </c>
      <c r="D114" s="12">
        <v>200</v>
      </c>
      <c r="E114" s="12">
        <v>802</v>
      </c>
      <c r="F114" s="12">
        <v>482</v>
      </c>
      <c r="G114" s="12">
        <v>616.1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f t="shared" si="2"/>
        <v>14138.2</v>
      </c>
      <c r="O114" s="12">
        <v>1743.48</v>
      </c>
      <c r="P114" s="12">
        <v>1384.38</v>
      </c>
      <c r="Q114" s="12">
        <v>5872.34</v>
      </c>
      <c r="R114" s="12">
        <f t="shared" si="3"/>
        <v>9000.2000000000007</v>
      </c>
      <c r="S114" s="12">
        <v>5138</v>
      </c>
    </row>
    <row r="115" spans="1:19" x14ac:dyDescent="0.25">
      <c r="A115" s="2" t="s">
        <v>180</v>
      </c>
      <c r="B115" s="1" t="s">
        <v>181</v>
      </c>
      <c r="C115" s="12">
        <v>11279.1</v>
      </c>
      <c r="D115" s="12">
        <v>200</v>
      </c>
      <c r="E115" s="12">
        <v>737</v>
      </c>
      <c r="F115" s="12">
        <v>455</v>
      </c>
      <c r="G115" s="12">
        <v>616.1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f t="shared" si="2"/>
        <v>13287.2</v>
      </c>
      <c r="O115" s="12">
        <v>1561.7</v>
      </c>
      <c r="P115" s="12">
        <v>1297.0999999999999</v>
      </c>
      <c r="Q115" s="12">
        <v>5656.4000000000015</v>
      </c>
      <c r="R115" s="12">
        <f t="shared" si="3"/>
        <v>8515.2000000000007</v>
      </c>
      <c r="S115" s="12">
        <v>4772</v>
      </c>
    </row>
    <row r="116" spans="1:19" x14ac:dyDescent="0.25">
      <c r="A116" s="2" t="s">
        <v>182</v>
      </c>
      <c r="B116" s="1" t="s">
        <v>183</v>
      </c>
      <c r="C116" s="12">
        <v>11279.1</v>
      </c>
      <c r="D116" s="12">
        <v>0</v>
      </c>
      <c r="E116" s="12">
        <v>737</v>
      </c>
      <c r="F116" s="12">
        <v>455</v>
      </c>
      <c r="G116" s="12">
        <v>492.88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f t="shared" si="2"/>
        <v>12963.98</v>
      </c>
      <c r="O116" s="12">
        <v>1492.66</v>
      </c>
      <c r="P116" s="12">
        <v>1297.0999999999999</v>
      </c>
      <c r="Q116" s="12">
        <v>6572.2199999999993</v>
      </c>
      <c r="R116" s="12">
        <f t="shared" si="3"/>
        <v>9361.98</v>
      </c>
      <c r="S116" s="12">
        <v>3602</v>
      </c>
    </row>
    <row r="117" spans="1:19" x14ac:dyDescent="0.25">
      <c r="A117" s="2" t="s">
        <v>184</v>
      </c>
      <c r="B117" s="1" t="s">
        <v>185</v>
      </c>
      <c r="C117" s="12">
        <v>11256</v>
      </c>
      <c r="D117" s="12">
        <v>200</v>
      </c>
      <c r="E117" s="12">
        <v>737</v>
      </c>
      <c r="F117" s="12">
        <v>455</v>
      </c>
      <c r="G117" s="12">
        <v>369.66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f t="shared" si="2"/>
        <v>13017.66</v>
      </c>
      <c r="O117" s="12">
        <v>1504.14</v>
      </c>
      <c r="P117" s="12">
        <v>1294.44</v>
      </c>
      <c r="Q117" s="12">
        <v>5490.58</v>
      </c>
      <c r="R117" s="12">
        <f t="shared" si="3"/>
        <v>8289.16</v>
      </c>
      <c r="S117" s="12">
        <v>4728.5</v>
      </c>
    </row>
    <row r="118" spans="1:19" x14ac:dyDescent="0.25">
      <c r="A118" s="2" t="s">
        <v>186</v>
      </c>
      <c r="B118" s="1" t="s">
        <v>187</v>
      </c>
      <c r="C118" s="12">
        <v>11275.18</v>
      </c>
      <c r="D118" s="12">
        <v>0</v>
      </c>
      <c r="E118" s="12">
        <v>737</v>
      </c>
      <c r="F118" s="12">
        <v>455</v>
      </c>
      <c r="G118" s="12">
        <v>369.66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f t="shared" si="2"/>
        <v>12836.84</v>
      </c>
      <c r="O118" s="12">
        <v>1465.52</v>
      </c>
      <c r="P118" s="12">
        <v>1297.0999999999999</v>
      </c>
      <c r="Q118" s="12">
        <v>4234.2200000000012</v>
      </c>
      <c r="R118" s="12">
        <f t="shared" si="3"/>
        <v>6996.8400000000011</v>
      </c>
      <c r="S118" s="12">
        <v>5840</v>
      </c>
    </row>
    <row r="119" spans="1:19" x14ac:dyDescent="0.25">
      <c r="A119" s="2" t="s">
        <v>188</v>
      </c>
      <c r="B119" s="1" t="s">
        <v>189</v>
      </c>
      <c r="C119" s="12">
        <v>12038.1</v>
      </c>
      <c r="D119" s="12">
        <v>0</v>
      </c>
      <c r="E119" s="12">
        <v>802</v>
      </c>
      <c r="F119" s="12">
        <v>482</v>
      </c>
      <c r="G119" s="12">
        <v>492.88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f t="shared" si="2"/>
        <v>13814.98</v>
      </c>
      <c r="O119" s="12">
        <v>1674.44</v>
      </c>
      <c r="P119" s="12">
        <v>1384.38</v>
      </c>
      <c r="Q119" s="12">
        <v>6087.16</v>
      </c>
      <c r="R119" s="12">
        <f t="shared" si="3"/>
        <v>9145.98</v>
      </c>
      <c r="S119" s="12">
        <v>4669</v>
      </c>
    </row>
    <row r="120" spans="1:19" x14ac:dyDescent="0.25">
      <c r="A120" s="2" t="s">
        <v>192</v>
      </c>
      <c r="B120" s="1" t="s">
        <v>193</v>
      </c>
      <c r="C120" s="12">
        <v>12038.1</v>
      </c>
      <c r="D120" s="12">
        <v>0</v>
      </c>
      <c r="E120" s="12">
        <v>802</v>
      </c>
      <c r="F120" s="12">
        <v>482</v>
      </c>
      <c r="G120" s="12">
        <v>246.44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f t="shared" si="2"/>
        <v>13568.54</v>
      </c>
      <c r="O120" s="12">
        <v>1621.8</v>
      </c>
      <c r="P120" s="12">
        <v>1384.38</v>
      </c>
      <c r="Q120" s="12">
        <v>4828.3600000000006</v>
      </c>
      <c r="R120" s="12">
        <f t="shared" si="3"/>
        <v>7834.5400000000009</v>
      </c>
      <c r="S120" s="12">
        <v>5734</v>
      </c>
    </row>
    <row r="121" spans="1:19" x14ac:dyDescent="0.25">
      <c r="A121" s="2" t="s">
        <v>194</v>
      </c>
      <c r="B121" s="1" t="s">
        <v>195</v>
      </c>
      <c r="C121" s="12">
        <v>11215.65</v>
      </c>
      <c r="D121" s="12">
        <v>0</v>
      </c>
      <c r="E121" s="12">
        <v>737</v>
      </c>
      <c r="F121" s="12">
        <v>455</v>
      </c>
      <c r="G121" s="12">
        <v>246.44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f t="shared" si="2"/>
        <v>12654.09</v>
      </c>
      <c r="O121" s="12">
        <v>1426.48</v>
      </c>
      <c r="P121" s="12">
        <v>1297.0999999999999</v>
      </c>
      <c r="Q121" s="12">
        <v>6232.01</v>
      </c>
      <c r="R121" s="12">
        <f t="shared" si="3"/>
        <v>8955.59</v>
      </c>
      <c r="S121" s="12">
        <v>3698.5</v>
      </c>
    </row>
    <row r="122" spans="1:19" x14ac:dyDescent="0.25">
      <c r="A122" s="2" t="s">
        <v>196</v>
      </c>
      <c r="B122" s="1" t="s">
        <v>197</v>
      </c>
      <c r="C122" s="12">
        <v>11150.64</v>
      </c>
      <c r="D122" s="12">
        <v>0</v>
      </c>
      <c r="E122" s="12">
        <v>737</v>
      </c>
      <c r="F122" s="12">
        <v>455</v>
      </c>
      <c r="G122" s="12">
        <v>246.44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f t="shared" ref="N122:N179" si="4">SUM(C122:M122)</f>
        <v>12589.08</v>
      </c>
      <c r="O122" s="12">
        <v>1412.59</v>
      </c>
      <c r="P122" s="12">
        <v>1297.0999999999999</v>
      </c>
      <c r="Q122" s="12">
        <v>948.88999999999942</v>
      </c>
      <c r="R122" s="12">
        <f t="shared" ref="R122:R179" si="5">SUM(O122:Q122)</f>
        <v>3658.579999999999</v>
      </c>
      <c r="S122" s="12">
        <v>8930.5</v>
      </c>
    </row>
    <row r="123" spans="1:19" x14ac:dyDescent="0.25">
      <c r="A123" s="2" t="s">
        <v>198</v>
      </c>
      <c r="B123" s="1" t="s">
        <v>199</v>
      </c>
      <c r="C123" s="12">
        <v>11279.1</v>
      </c>
      <c r="D123" s="12">
        <v>200</v>
      </c>
      <c r="E123" s="12">
        <v>737</v>
      </c>
      <c r="F123" s="12">
        <v>455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f t="shared" si="4"/>
        <v>12671.1</v>
      </c>
      <c r="O123" s="12">
        <v>1430.12</v>
      </c>
      <c r="P123" s="12">
        <v>1297.0999999999999</v>
      </c>
      <c r="Q123" s="12">
        <v>3493.380000000001</v>
      </c>
      <c r="R123" s="12">
        <f t="shared" si="5"/>
        <v>6220.6</v>
      </c>
      <c r="S123" s="12">
        <v>6450.5</v>
      </c>
    </row>
    <row r="124" spans="1:19" x14ac:dyDescent="0.25">
      <c r="A124" s="2" t="s">
        <v>471</v>
      </c>
      <c r="B124" s="1" t="s">
        <v>472</v>
      </c>
      <c r="C124" s="12">
        <v>9399</v>
      </c>
      <c r="D124" s="12">
        <v>0</v>
      </c>
      <c r="E124" s="12">
        <v>614.1</v>
      </c>
      <c r="F124" s="12">
        <v>379.1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f t="shared" si="4"/>
        <v>10392.200000000001</v>
      </c>
      <c r="O124" s="12">
        <v>1024.5899999999999</v>
      </c>
      <c r="P124" s="12">
        <v>1080.8800000000001</v>
      </c>
      <c r="Q124" s="12">
        <v>0.22999999999956344</v>
      </c>
      <c r="R124" s="12">
        <f t="shared" si="5"/>
        <v>2105.6999999999998</v>
      </c>
      <c r="S124" s="12">
        <v>8286.5</v>
      </c>
    </row>
    <row r="125" spans="1:19" x14ac:dyDescent="0.25">
      <c r="A125" s="2" t="s">
        <v>473</v>
      </c>
      <c r="B125" s="1" t="s">
        <v>474</v>
      </c>
      <c r="C125" s="12">
        <v>9362.9699999999993</v>
      </c>
      <c r="D125" s="12">
        <v>0</v>
      </c>
      <c r="E125" s="12">
        <v>614.1</v>
      </c>
      <c r="F125" s="12">
        <v>379.1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f t="shared" si="4"/>
        <v>10356.17</v>
      </c>
      <c r="O125" s="12">
        <v>1016.9</v>
      </c>
      <c r="P125" s="12">
        <v>1076.74</v>
      </c>
      <c r="Q125" s="12">
        <v>3.0000000000654836E-2</v>
      </c>
      <c r="R125" s="12">
        <f t="shared" si="5"/>
        <v>2093.6700000000005</v>
      </c>
      <c r="S125" s="12">
        <v>8262.5</v>
      </c>
    </row>
    <row r="126" spans="1:19" x14ac:dyDescent="0.25">
      <c r="A126" s="2" t="s">
        <v>475</v>
      </c>
      <c r="B126" s="1" t="s">
        <v>476</v>
      </c>
      <c r="C126" s="12">
        <v>6069.42</v>
      </c>
      <c r="D126" s="12">
        <v>0</v>
      </c>
      <c r="E126" s="12">
        <v>470.58</v>
      </c>
      <c r="F126" s="12">
        <v>322.5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f t="shared" si="4"/>
        <v>6862.5</v>
      </c>
      <c r="O126" s="12">
        <v>827.61</v>
      </c>
      <c r="P126" s="12">
        <v>697.98</v>
      </c>
      <c r="Q126" s="12">
        <v>-9.0000000000145519E-2</v>
      </c>
      <c r="R126" s="12">
        <f t="shared" si="5"/>
        <v>1525.5</v>
      </c>
      <c r="S126" s="12">
        <v>5337</v>
      </c>
    </row>
    <row r="127" spans="1:19" x14ac:dyDescent="0.25">
      <c r="A127" s="14"/>
      <c r="B127" s="6"/>
      <c r="C127" s="6" t="s">
        <v>545</v>
      </c>
      <c r="D127" s="6" t="s">
        <v>545</v>
      </c>
      <c r="E127" s="6" t="s">
        <v>545</v>
      </c>
      <c r="F127" s="6" t="s">
        <v>545</v>
      </c>
      <c r="G127" s="6" t="s">
        <v>545</v>
      </c>
      <c r="H127" s="6" t="s">
        <v>545</v>
      </c>
      <c r="I127" s="6" t="s">
        <v>545</v>
      </c>
      <c r="J127" s="6" t="s">
        <v>545</v>
      </c>
      <c r="K127" s="6" t="s">
        <v>545</v>
      </c>
      <c r="L127" s="6" t="s">
        <v>545</v>
      </c>
      <c r="M127" s="6" t="s">
        <v>545</v>
      </c>
      <c r="N127" s="6" t="s">
        <v>545</v>
      </c>
      <c r="O127" s="6" t="s">
        <v>545</v>
      </c>
      <c r="P127" s="6" t="s">
        <v>545</v>
      </c>
      <c r="Q127" s="6" t="s">
        <v>545</v>
      </c>
      <c r="R127" s="6" t="s">
        <v>545</v>
      </c>
      <c r="S127" s="6" t="s">
        <v>545</v>
      </c>
    </row>
    <row r="128" spans="1:19" x14ac:dyDescent="0.25">
      <c r="A128" s="11" t="s">
        <v>540</v>
      </c>
      <c r="C128" s="12"/>
      <c r="N128" s="12"/>
      <c r="R128" s="12"/>
    </row>
    <row r="129" spans="1:19" x14ac:dyDescent="0.25">
      <c r="A129" s="2" t="s">
        <v>202</v>
      </c>
      <c r="B129" s="1" t="s">
        <v>203</v>
      </c>
      <c r="C129" s="12">
        <v>13605.9</v>
      </c>
      <c r="D129" s="12">
        <v>400</v>
      </c>
      <c r="E129" s="12">
        <v>941</v>
      </c>
      <c r="F129" s="12">
        <v>645</v>
      </c>
      <c r="G129" s="12">
        <v>739.32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f t="shared" si="4"/>
        <v>16331.22</v>
      </c>
      <c r="O129" s="12">
        <v>2211.92</v>
      </c>
      <c r="P129" s="12">
        <v>1564.68</v>
      </c>
      <c r="Q129" s="12">
        <v>6665.619999999999</v>
      </c>
      <c r="R129" s="12">
        <f t="shared" si="5"/>
        <v>10442.219999999999</v>
      </c>
      <c r="S129" s="12">
        <v>5889</v>
      </c>
    </row>
    <row r="130" spans="1:19" x14ac:dyDescent="0.25">
      <c r="A130" s="2" t="s">
        <v>204</v>
      </c>
      <c r="B130" s="1" t="s">
        <v>205</v>
      </c>
      <c r="C130" s="12">
        <v>11669.1</v>
      </c>
      <c r="D130" s="12">
        <v>400</v>
      </c>
      <c r="E130" s="12">
        <v>788</v>
      </c>
      <c r="F130" s="12">
        <v>468</v>
      </c>
      <c r="G130" s="12">
        <v>616.1</v>
      </c>
      <c r="H130" s="12">
        <v>1555.88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f t="shared" si="4"/>
        <v>15497.080000000002</v>
      </c>
      <c r="O130" s="12">
        <v>1909.12</v>
      </c>
      <c r="P130" s="12">
        <v>1341.96</v>
      </c>
      <c r="Q130" s="12">
        <v>5230.0000000000018</v>
      </c>
      <c r="R130" s="12">
        <f t="shared" si="5"/>
        <v>8481.0800000000017</v>
      </c>
      <c r="S130" s="12">
        <v>7016</v>
      </c>
    </row>
    <row r="131" spans="1:19" x14ac:dyDescent="0.25">
      <c r="A131" s="2" t="s">
        <v>206</v>
      </c>
      <c r="B131" s="1" t="s">
        <v>207</v>
      </c>
      <c r="C131" s="12">
        <v>11669.1</v>
      </c>
      <c r="D131" s="12">
        <v>400</v>
      </c>
      <c r="E131" s="12">
        <v>788</v>
      </c>
      <c r="F131" s="12">
        <v>468</v>
      </c>
      <c r="G131" s="12">
        <v>492.88</v>
      </c>
      <c r="H131" s="12">
        <v>1555.88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f t="shared" si="4"/>
        <v>15373.86</v>
      </c>
      <c r="O131" s="12">
        <v>1862.03</v>
      </c>
      <c r="P131" s="12">
        <v>1341.96</v>
      </c>
      <c r="Q131" s="12">
        <v>4743.8700000000008</v>
      </c>
      <c r="R131" s="12">
        <f t="shared" si="5"/>
        <v>7947.8600000000006</v>
      </c>
      <c r="S131" s="12">
        <v>7426</v>
      </c>
    </row>
    <row r="132" spans="1:19" x14ac:dyDescent="0.25">
      <c r="A132" s="2" t="s">
        <v>208</v>
      </c>
      <c r="B132" s="1" t="s">
        <v>209</v>
      </c>
      <c r="C132" s="12">
        <v>11669.1</v>
      </c>
      <c r="D132" s="12">
        <v>400</v>
      </c>
      <c r="E132" s="12">
        <v>788</v>
      </c>
      <c r="F132" s="12">
        <v>468</v>
      </c>
      <c r="G132" s="12">
        <v>246.44</v>
      </c>
      <c r="H132" s="12">
        <v>1264.1500000000001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f t="shared" si="4"/>
        <v>14835.69</v>
      </c>
      <c r="O132" s="12">
        <v>1757.46</v>
      </c>
      <c r="P132" s="12">
        <v>1341.94</v>
      </c>
      <c r="Q132" s="12">
        <v>6501.7900000000009</v>
      </c>
      <c r="R132" s="12">
        <f t="shared" si="5"/>
        <v>9601.19</v>
      </c>
      <c r="S132" s="12">
        <v>5234.5</v>
      </c>
    </row>
    <row r="133" spans="1:19" x14ac:dyDescent="0.25">
      <c r="A133" s="2" t="s">
        <v>210</v>
      </c>
      <c r="B133" s="1" t="s">
        <v>211</v>
      </c>
      <c r="C133" s="12">
        <v>11669.1</v>
      </c>
      <c r="D133" s="12">
        <v>400</v>
      </c>
      <c r="E133" s="12">
        <v>788</v>
      </c>
      <c r="F133" s="12">
        <v>468</v>
      </c>
      <c r="G133" s="12">
        <v>0</v>
      </c>
      <c r="H133" s="12">
        <v>777.94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f t="shared" si="4"/>
        <v>14103.04</v>
      </c>
      <c r="O133" s="12">
        <v>1673.66</v>
      </c>
      <c r="P133" s="12">
        <v>1341.94</v>
      </c>
      <c r="Q133" s="12">
        <v>5326.9400000000005</v>
      </c>
      <c r="R133" s="12">
        <f t="shared" si="5"/>
        <v>8342.5400000000009</v>
      </c>
      <c r="S133" s="12">
        <v>5760.5</v>
      </c>
    </row>
    <row r="134" spans="1:19" x14ac:dyDescent="0.25">
      <c r="A134" s="2" t="s">
        <v>212</v>
      </c>
      <c r="B134" s="1" t="s">
        <v>213</v>
      </c>
      <c r="C134" s="12">
        <v>11669.1</v>
      </c>
      <c r="D134" s="12">
        <v>0</v>
      </c>
      <c r="E134" s="12">
        <v>788</v>
      </c>
      <c r="F134" s="12">
        <v>416.04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f t="shared" si="4"/>
        <v>12873.140000000001</v>
      </c>
      <c r="O134" s="12">
        <v>1473.26</v>
      </c>
      <c r="P134" s="12">
        <v>1341.96</v>
      </c>
      <c r="Q134" s="12">
        <v>6094.9200000000019</v>
      </c>
      <c r="R134" s="12">
        <f t="shared" si="5"/>
        <v>8910.1400000000031</v>
      </c>
      <c r="S134" s="12">
        <v>3963</v>
      </c>
    </row>
    <row r="135" spans="1:19" x14ac:dyDescent="0.25">
      <c r="A135" s="14"/>
      <c r="B135" s="6"/>
      <c r="C135" s="6" t="s">
        <v>545</v>
      </c>
      <c r="D135" s="6" t="s">
        <v>545</v>
      </c>
      <c r="E135" s="6" t="s">
        <v>545</v>
      </c>
      <c r="F135" s="6" t="s">
        <v>545</v>
      </c>
      <c r="G135" s="6" t="s">
        <v>545</v>
      </c>
      <c r="H135" s="6" t="s">
        <v>545</v>
      </c>
      <c r="I135" s="6" t="s">
        <v>545</v>
      </c>
      <c r="J135" s="6" t="s">
        <v>545</v>
      </c>
      <c r="K135" s="6" t="s">
        <v>545</v>
      </c>
      <c r="L135" s="6" t="s">
        <v>545</v>
      </c>
      <c r="M135" s="6" t="s">
        <v>545</v>
      </c>
      <c r="N135" s="6" t="s">
        <v>545</v>
      </c>
      <c r="O135" s="6" t="s">
        <v>545</v>
      </c>
      <c r="P135" s="6" t="s">
        <v>545</v>
      </c>
      <c r="Q135" s="6" t="s">
        <v>545</v>
      </c>
      <c r="R135" s="6" t="s">
        <v>545</v>
      </c>
      <c r="S135" s="6" t="s">
        <v>545</v>
      </c>
    </row>
    <row r="136" spans="1:19" x14ac:dyDescent="0.25">
      <c r="A136" s="11" t="s">
        <v>541</v>
      </c>
      <c r="C136" s="12"/>
      <c r="N136" s="12"/>
      <c r="R136" s="12"/>
    </row>
    <row r="137" spans="1:19" x14ac:dyDescent="0.25">
      <c r="A137" s="2" t="s">
        <v>214</v>
      </c>
      <c r="B137" s="1" t="s">
        <v>215</v>
      </c>
      <c r="C137" s="12">
        <v>13605.9</v>
      </c>
      <c r="D137" s="12">
        <v>200</v>
      </c>
      <c r="E137" s="12">
        <v>941</v>
      </c>
      <c r="F137" s="12">
        <v>645</v>
      </c>
      <c r="G137" s="12">
        <v>369.66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f t="shared" si="4"/>
        <v>15761.56</v>
      </c>
      <c r="O137" s="12">
        <v>2090.2399999999998</v>
      </c>
      <c r="P137" s="12">
        <v>1564.68</v>
      </c>
      <c r="Q137" s="12">
        <v>6145.1399999999994</v>
      </c>
      <c r="R137" s="12">
        <f t="shared" si="5"/>
        <v>9800.06</v>
      </c>
      <c r="S137" s="12">
        <v>5961.5</v>
      </c>
    </row>
    <row r="138" spans="1:19" x14ac:dyDescent="0.25">
      <c r="A138" s="2" t="s">
        <v>216</v>
      </c>
      <c r="B138" s="1" t="s">
        <v>217</v>
      </c>
      <c r="C138" s="12">
        <v>11669.1</v>
      </c>
      <c r="D138" s="12">
        <v>0</v>
      </c>
      <c r="E138" s="12">
        <v>788</v>
      </c>
      <c r="F138" s="12">
        <v>468</v>
      </c>
      <c r="G138" s="12">
        <v>246.44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f t="shared" si="4"/>
        <v>13171.54</v>
      </c>
      <c r="O138" s="12">
        <v>1537</v>
      </c>
      <c r="P138" s="12">
        <v>1341.94</v>
      </c>
      <c r="Q138" s="12">
        <v>7177.1</v>
      </c>
      <c r="R138" s="12">
        <f t="shared" si="5"/>
        <v>10056.040000000001</v>
      </c>
      <c r="S138" s="12">
        <v>3115.5</v>
      </c>
    </row>
    <row r="139" spans="1:19" x14ac:dyDescent="0.25">
      <c r="A139" s="14"/>
      <c r="B139" s="6"/>
      <c r="C139" s="6" t="s">
        <v>545</v>
      </c>
      <c r="D139" s="6" t="s">
        <v>545</v>
      </c>
      <c r="E139" s="6" t="s">
        <v>545</v>
      </c>
      <c r="F139" s="6" t="s">
        <v>545</v>
      </c>
      <c r="G139" s="6" t="s">
        <v>545</v>
      </c>
      <c r="H139" s="6" t="s">
        <v>545</v>
      </c>
      <c r="I139" s="6" t="s">
        <v>545</v>
      </c>
      <c r="J139" s="6" t="s">
        <v>545</v>
      </c>
      <c r="K139" s="6" t="s">
        <v>545</v>
      </c>
      <c r="L139" s="6" t="s">
        <v>545</v>
      </c>
      <c r="M139" s="6" t="s">
        <v>545</v>
      </c>
      <c r="N139" s="6" t="s">
        <v>545</v>
      </c>
      <c r="O139" s="6" t="s">
        <v>545</v>
      </c>
      <c r="P139" s="6" t="s">
        <v>545</v>
      </c>
      <c r="Q139" s="6" t="s">
        <v>545</v>
      </c>
      <c r="R139" s="6" t="s">
        <v>545</v>
      </c>
      <c r="S139" s="6" t="s">
        <v>545</v>
      </c>
    </row>
    <row r="140" spans="1:19" x14ac:dyDescent="0.25">
      <c r="A140" s="11" t="s">
        <v>542</v>
      </c>
      <c r="C140" s="12"/>
      <c r="N140" s="12"/>
      <c r="R140" s="12"/>
    </row>
    <row r="141" spans="1:19" x14ac:dyDescent="0.25">
      <c r="A141" s="2" t="s">
        <v>218</v>
      </c>
      <c r="B141" s="1" t="s">
        <v>219</v>
      </c>
      <c r="C141" s="12">
        <v>13125</v>
      </c>
      <c r="D141" s="12">
        <v>200</v>
      </c>
      <c r="E141" s="12">
        <v>903</v>
      </c>
      <c r="F141" s="12">
        <v>549</v>
      </c>
      <c r="G141" s="12">
        <v>739.32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f t="shared" si="4"/>
        <v>15516.32</v>
      </c>
      <c r="O141" s="12">
        <v>2037.84</v>
      </c>
      <c r="P141" s="12">
        <v>1509.38</v>
      </c>
      <c r="Q141" s="12">
        <v>3913.0999999999985</v>
      </c>
      <c r="R141" s="12">
        <f t="shared" si="5"/>
        <v>7460.3199999999988</v>
      </c>
      <c r="S141" s="12">
        <v>8056</v>
      </c>
    </row>
    <row r="142" spans="1:19" x14ac:dyDescent="0.25">
      <c r="A142" s="2" t="s">
        <v>220</v>
      </c>
      <c r="B142" s="1" t="s">
        <v>221</v>
      </c>
      <c r="C142" s="12">
        <v>11152.21</v>
      </c>
      <c r="D142" s="12">
        <v>0</v>
      </c>
      <c r="E142" s="12">
        <v>737</v>
      </c>
      <c r="F142" s="12">
        <v>455</v>
      </c>
      <c r="G142" s="12">
        <v>616.1</v>
      </c>
      <c r="H142" s="12">
        <v>0</v>
      </c>
      <c r="I142" s="12">
        <v>375.97</v>
      </c>
      <c r="J142" s="12">
        <v>0</v>
      </c>
      <c r="K142" s="12">
        <v>0</v>
      </c>
      <c r="L142" s="12">
        <v>0</v>
      </c>
      <c r="M142" s="12">
        <v>0</v>
      </c>
      <c r="N142" s="12">
        <f t="shared" si="4"/>
        <v>13336.279999999999</v>
      </c>
      <c r="O142" s="12">
        <v>1532.04</v>
      </c>
      <c r="P142" s="12">
        <v>1297.0999999999999</v>
      </c>
      <c r="Q142" s="12">
        <v>3951.6399999999994</v>
      </c>
      <c r="R142" s="12">
        <f t="shared" si="5"/>
        <v>6780.7799999999988</v>
      </c>
      <c r="S142" s="12">
        <v>6555.5</v>
      </c>
    </row>
    <row r="143" spans="1:19" x14ac:dyDescent="0.25">
      <c r="A143" s="2" t="s">
        <v>222</v>
      </c>
      <c r="B143" s="1" t="s">
        <v>223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17976.87</v>
      </c>
      <c r="L143" s="12">
        <v>62102.879999999997</v>
      </c>
      <c r="M143" s="12">
        <v>0</v>
      </c>
      <c r="N143" s="12">
        <f t="shared" si="4"/>
        <v>80079.75</v>
      </c>
      <c r="O143" s="12">
        <v>3298.45</v>
      </c>
      <c r="P143" s="12">
        <v>0</v>
      </c>
      <c r="Q143" s="12">
        <v>0.30000000000291038</v>
      </c>
      <c r="R143" s="12">
        <f t="shared" si="5"/>
        <v>3298.7500000000027</v>
      </c>
      <c r="S143" s="12">
        <v>76781</v>
      </c>
    </row>
    <row r="144" spans="1:19" x14ac:dyDescent="0.25">
      <c r="A144" s="2" t="s">
        <v>224</v>
      </c>
      <c r="B144" s="1" t="s">
        <v>225</v>
      </c>
      <c r="C144" s="12">
        <v>13125</v>
      </c>
      <c r="D144" s="12">
        <v>0</v>
      </c>
      <c r="E144" s="12">
        <v>903</v>
      </c>
      <c r="F144" s="12">
        <v>549</v>
      </c>
      <c r="G144" s="12">
        <v>616.1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f t="shared" si="4"/>
        <v>15193.1</v>
      </c>
      <c r="O144" s="12">
        <v>1968.8</v>
      </c>
      <c r="P144" s="12">
        <v>1509.38</v>
      </c>
      <c r="Q144" s="12">
        <v>9861.42</v>
      </c>
      <c r="R144" s="12">
        <f t="shared" si="5"/>
        <v>13339.6</v>
      </c>
      <c r="S144" s="12">
        <v>1853.5</v>
      </c>
    </row>
    <row r="145" spans="1:19" x14ac:dyDescent="0.25">
      <c r="A145" s="2" t="s">
        <v>226</v>
      </c>
      <c r="B145" s="1" t="s">
        <v>227</v>
      </c>
      <c r="C145" s="12">
        <v>13125</v>
      </c>
      <c r="D145" s="12">
        <v>200</v>
      </c>
      <c r="E145" s="12">
        <v>903</v>
      </c>
      <c r="F145" s="12">
        <v>549</v>
      </c>
      <c r="G145" s="12">
        <v>492.88</v>
      </c>
      <c r="H145" s="12">
        <v>0</v>
      </c>
      <c r="I145" s="12">
        <v>437.5</v>
      </c>
      <c r="J145" s="12">
        <v>0</v>
      </c>
      <c r="K145" s="12">
        <v>0</v>
      </c>
      <c r="L145" s="12">
        <v>0</v>
      </c>
      <c r="M145" s="12">
        <v>0</v>
      </c>
      <c r="N145" s="12">
        <f t="shared" si="4"/>
        <v>15707.38</v>
      </c>
      <c r="O145" s="12">
        <v>2031.94</v>
      </c>
      <c r="P145" s="12">
        <v>1509.38</v>
      </c>
      <c r="Q145" s="12">
        <v>7666.5599999999995</v>
      </c>
      <c r="R145" s="12">
        <f t="shared" si="5"/>
        <v>11207.88</v>
      </c>
      <c r="S145" s="12">
        <v>4499.5</v>
      </c>
    </row>
    <row r="146" spans="1:19" x14ac:dyDescent="0.25">
      <c r="A146" s="2" t="s">
        <v>228</v>
      </c>
      <c r="B146" s="1" t="s">
        <v>229</v>
      </c>
      <c r="C146" s="12">
        <v>12657.9</v>
      </c>
      <c r="D146" s="12">
        <v>400</v>
      </c>
      <c r="E146" s="12">
        <v>915</v>
      </c>
      <c r="F146" s="12">
        <v>616</v>
      </c>
      <c r="G146" s="12">
        <v>492.88</v>
      </c>
      <c r="H146" s="12">
        <v>0</v>
      </c>
      <c r="I146" s="12">
        <v>421.93</v>
      </c>
      <c r="J146" s="12">
        <v>0</v>
      </c>
      <c r="K146" s="12">
        <v>0</v>
      </c>
      <c r="L146" s="12">
        <v>0</v>
      </c>
      <c r="M146" s="12">
        <v>0</v>
      </c>
      <c r="N146" s="12">
        <f t="shared" si="4"/>
        <v>15503.71</v>
      </c>
      <c r="O146" s="12">
        <v>1990.1</v>
      </c>
      <c r="P146" s="12">
        <v>1455.66</v>
      </c>
      <c r="Q146" s="12">
        <v>3292.4499999999989</v>
      </c>
      <c r="R146" s="12">
        <f t="shared" si="5"/>
        <v>6738.2099999999991</v>
      </c>
      <c r="S146" s="12">
        <v>8765.5</v>
      </c>
    </row>
    <row r="147" spans="1:19" x14ac:dyDescent="0.25">
      <c r="A147" s="2" t="s">
        <v>230</v>
      </c>
      <c r="B147" s="1" t="s">
        <v>231</v>
      </c>
      <c r="C147" s="12">
        <v>12025.56</v>
      </c>
      <c r="D147" s="12">
        <v>0</v>
      </c>
      <c r="E147" s="12">
        <v>802</v>
      </c>
      <c r="F147" s="12">
        <v>482</v>
      </c>
      <c r="G147" s="12">
        <v>492.88</v>
      </c>
      <c r="H147" s="12">
        <v>0</v>
      </c>
      <c r="I147" s="12">
        <v>401.27</v>
      </c>
      <c r="J147" s="12">
        <v>0</v>
      </c>
      <c r="K147" s="12">
        <v>0</v>
      </c>
      <c r="L147" s="12">
        <v>0</v>
      </c>
      <c r="M147" s="12">
        <v>0</v>
      </c>
      <c r="N147" s="12">
        <f t="shared" si="4"/>
        <v>14203.71</v>
      </c>
      <c r="O147" s="12">
        <v>1714.62</v>
      </c>
      <c r="P147" s="12">
        <v>1384.38</v>
      </c>
      <c r="Q147" s="12">
        <v>8288.7099999999991</v>
      </c>
      <c r="R147" s="12">
        <f t="shared" si="5"/>
        <v>11387.71</v>
      </c>
      <c r="S147" s="12">
        <v>2816</v>
      </c>
    </row>
    <row r="148" spans="1:19" x14ac:dyDescent="0.25">
      <c r="A148" s="2" t="s">
        <v>232</v>
      </c>
      <c r="B148" s="1" t="s">
        <v>233</v>
      </c>
      <c r="C148" s="12">
        <v>12687.5</v>
      </c>
      <c r="D148" s="12">
        <v>0</v>
      </c>
      <c r="E148" s="12">
        <v>903</v>
      </c>
      <c r="F148" s="12">
        <v>530.70000000000005</v>
      </c>
      <c r="G148" s="12">
        <v>492.88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f t="shared" si="4"/>
        <v>14614.08</v>
      </c>
      <c r="O148" s="12">
        <v>1845.14</v>
      </c>
      <c r="P148" s="12">
        <v>1509.38</v>
      </c>
      <c r="Q148" s="12">
        <v>8251.06</v>
      </c>
      <c r="R148" s="12">
        <f t="shared" si="5"/>
        <v>11605.58</v>
      </c>
      <c r="S148" s="12">
        <v>3008.5</v>
      </c>
    </row>
    <row r="149" spans="1:19" x14ac:dyDescent="0.25">
      <c r="A149" s="2" t="s">
        <v>234</v>
      </c>
      <c r="B149" s="1" t="s">
        <v>235</v>
      </c>
      <c r="C149" s="12">
        <v>12521.65</v>
      </c>
      <c r="D149" s="12">
        <v>0</v>
      </c>
      <c r="E149" s="12">
        <v>915</v>
      </c>
      <c r="F149" s="12">
        <v>616</v>
      </c>
      <c r="G149" s="12">
        <v>492.88</v>
      </c>
      <c r="H149" s="12">
        <v>0</v>
      </c>
      <c r="I149" s="12">
        <v>421.93</v>
      </c>
      <c r="J149" s="12">
        <v>0</v>
      </c>
      <c r="K149" s="12">
        <v>0</v>
      </c>
      <c r="L149" s="12">
        <v>0</v>
      </c>
      <c r="M149" s="12">
        <v>0</v>
      </c>
      <c r="N149" s="12">
        <f t="shared" si="4"/>
        <v>14967.46</v>
      </c>
      <c r="O149" s="12">
        <v>1875.55</v>
      </c>
      <c r="P149" s="12">
        <v>1455.66</v>
      </c>
      <c r="Q149" s="12">
        <v>7329.25</v>
      </c>
      <c r="R149" s="12">
        <f t="shared" si="5"/>
        <v>10660.46</v>
      </c>
      <c r="S149" s="12">
        <v>4307</v>
      </c>
    </row>
    <row r="150" spans="1:19" x14ac:dyDescent="0.25">
      <c r="A150" s="2" t="s">
        <v>236</v>
      </c>
      <c r="B150" s="1" t="s">
        <v>237</v>
      </c>
      <c r="C150" s="12">
        <v>13125</v>
      </c>
      <c r="D150" s="12">
        <v>200</v>
      </c>
      <c r="E150" s="12">
        <v>903</v>
      </c>
      <c r="F150" s="12">
        <v>549</v>
      </c>
      <c r="G150" s="12">
        <v>492.88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f t="shared" si="4"/>
        <v>15269.88</v>
      </c>
      <c r="O150" s="12">
        <v>1985.22</v>
      </c>
      <c r="P150" s="12">
        <v>1509.38</v>
      </c>
      <c r="Q150" s="12">
        <v>6577.2799999999988</v>
      </c>
      <c r="R150" s="12">
        <f t="shared" si="5"/>
        <v>10071.879999999999</v>
      </c>
      <c r="S150" s="12">
        <v>5198</v>
      </c>
    </row>
    <row r="151" spans="1:19" x14ac:dyDescent="0.25">
      <c r="A151" s="2" t="s">
        <v>238</v>
      </c>
      <c r="B151" s="1" t="s">
        <v>239</v>
      </c>
      <c r="C151" s="12">
        <v>11198.42</v>
      </c>
      <c r="D151" s="12">
        <v>0</v>
      </c>
      <c r="E151" s="12">
        <v>737</v>
      </c>
      <c r="F151" s="12">
        <v>455</v>
      </c>
      <c r="G151" s="12">
        <v>369.66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f t="shared" si="4"/>
        <v>12760.08</v>
      </c>
      <c r="O151" s="12">
        <v>1449.12</v>
      </c>
      <c r="P151" s="12">
        <v>1297.0999999999999</v>
      </c>
      <c r="Q151" s="12">
        <v>162.86000000000058</v>
      </c>
      <c r="R151" s="12">
        <f t="shared" si="5"/>
        <v>2909.0800000000004</v>
      </c>
      <c r="S151" s="12">
        <v>9851</v>
      </c>
    </row>
    <row r="152" spans="1:19" x14ac:dyDescent="0.25">
      <c r="A152" s="2" t="s">
        <v>240</v>
      </c>
      <c r="B152" s="1" t="s">
        <v>241</v>
      </c>
      <c r="C152" s="12">
        <v>9469.77</v>
      </c>
      <c r="D152" s="12">
        <v>0</v>
      </c>
      <c r="E152" s="12">
        <v>687</v>
      </c>
      <c r="F152" s="12">
        <v>462</v>
      </c>
      <c r="G152" s="12">
        <v>369.66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f t="shared" si="4"/>
        <v>10988.43</v>
      </c>
      <c r="O152" s="12">
        <v>1100.4000000000001</v>
      </c>
      <c r="P152" s="12">
        <v>1091.76</v>
      </c>
      <c r="Q152" s="12">
        <v>3644.7700000000004</v>
      </c>
      <c r="R152" s="12">
        <f t="shared" si="5"/>
        <v>5836.93</v>
      </c>
      <c r="S152" s="12">
        <v>5151.5</v>
      </c>
    </row>
    <row r="153" spans="1:19" x14ac:dyDescent="0.25">
      <c r="A153" s="2" t="s">
        <v>242</v>
      </c>
      <c r="B153" s="1" t="s">
        <v>243</v>
      </c>
      <c r="C153" s="12">
        <v>13125</v>
      </c>
      <c r="D153" s="12">
        <v>400</v>
      </c>
      <c r="E153" s="12">
        <v>903</v>
      </c>
      <c r="F153" s="12">
        <v>549</v>
      </c>
      <c r="G153" s="12">
        <v>369.66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f t="shared" si="4"/>
        <v>15346.66</v>
      </c>
      <c r="O153" s="12">
        <v>2001.62</v>
      </c>
      <c r="P153" s="12">
        <v>1509.38</v>
      </c>
      <c r="Q153" s="12">
        <v>4822.66</v>
      </c>
      <c r="R153" s="12">
        <f t="shared" si="5"/>
        <v>8333.66</v>
      </c>
      <c r="S153" s="12">
        <v>7013</v>
      </c>
    </row>
    <row r="154" spans="1:19" x14ac:dyDescent="0.25">
      <c r="A154" s="2" t="s">
        <v>244</v>
      </c>
      <c r="B154" s="1" t="s">
        <v>245</v>
      </c>
      <c r="C154" s="12">
        <v>7653.72</v>
      </c>
      <c r="D154" s="12">
        <v>0</v>
      </c>
      <c r="E154" s="12">
        <v>547</v>
      </c>
      <c r="F154" s="12">
        <v>340</v>
      </c>
      <c r="G154" s="12">
        <v>308.04000000000002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f t="shared" si="4"/>
        <v>8848.760000000002</v>
      </c>
      <c r="O154" s="12">
        <v>737.14</v>
      </c>
      <c r="P154" s="12">
        <v>881.64</v>
      </c>
      <c r="Q154" s="12">
        <v>-1.9999999997708073E-2</v>
      </c>
      <c r="R154" s="12">
        <f t="shared" si="5"/>
        <v>1618.7600000000023</v>
      </c>
      <c r="S154" s="12">
        <v>7230</v>
      </c>
    </row>
    <row r="155" spans="1:19" x14ac:dyDescent="0.25">
      <c r="A155" s="2" t="s">
        <v>246</v>
      </c>
      <c r="B155" s="1" t="s">
        <v>247</v>
      </c>
      <c r="C155" s="12">
        <v>13104.95</v>
      </c>
      <c r="D155" s="12">
        <v>0</v>
      </c>
      <c r="E155" s="12">
        <v>903</v>
      </c>
      <c r="F155" s="12">
        <v>549</v>
      </c>
      <c r="G155" s="12">
        <v>369.66</v>
      </c>
      <c r="H155" s="12">
        <v>0</v>
      </c>
      <c r="I155" s="12">
        <v>437.5</v>
      </c>
      <c r="J155" s="12">
        <v>0</v>
      </c>
      <c r="K155" s="12">
        <v>0</v>
      </c>
      <c r="L155" s="12">
        <v>0</v>
      </c>
      <c r="M155" s="12">
        <v>0</v>
      </c>
      <c r="N155" s="12">
        <f t="shared" si="4"/>
        <v>15364.11</v>
      </c>
      <c r="O155" s="12">
        <v>1958.62</v>
      </c>
      <c r="P155" s="12">
        <v>1509.38</v>
      </c>
      <c r="Q155" s="12">
        <v>8153.1100000000006</v>
      </c>
      <c r="R155" s="12">
        <f t="shared" si="5"/>
        <v>11621.11</v>
      </c>
      <c r="S155" s="12">
        <v>3743</v>
      </c>
    </row>
    <row r="156" spans="1:19" x14ac:dyDescent="0.25">
      <c r="A156" s="2" t="s">
        <v>248</v>
      </c>
      <c r="B156" s="1" t="s">
        <v>249</v>
      </c>
      <c r="C156" s="12">
        <v>13125</v>
      </c>
      <c r="D156" s="12">
        <v>0</v>
      </c>
      <c r="E156" s="12">
        <v>903</v>
      </c>
      <c r="F156" s="12">
        <v>0</v>
      </c>
      <c r="G156" s="12">
        <v>308.04000000000002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f t="shared" si="4"/>
        <v>14336.04</v>
      </c>
      <c r="O156" s="12">
        <f>1844.37-174.87</f>
        <v>1669.5</v>
      </c>
      <c r="P156" s="12">
        <v>1509.38</v>
      </c>
      <c r="Q156" s="12">
        <v>7464.16</v>
      </c>
      <c r="R156" s="12">
        <f t="shared" si="5"/>
        <v>10643.04</v>
      </c>
      <c r="S156" s="12">
        <v>3693</v>
      </c>
    </row>
    <row r="157" spans="1:19" x14ac:dyDescent="0.25">
      <c r="A157" s="2" t="s">
        <v>250</v>
      </c>
      <c r="B157" s="1" t="s">
        <v>251</v>
      </c>
      <c r="C157" s="12">
        <v>13125</v>
      </c>
      <c r="D157" s="12">
        <v>0</v>
      </c>
      <c r="E157" s="12">
        <v>903</v>
      </c>
      <c r="F157" s="12">
        <v>549</v>
      </c>
      <c r="G157" s="12">
        <v>308.04000000000002</v>
      </c>
      <c r="H157" s="12">
        <v>0</v>
      </c>
      <c r="I157" s="12">
        <v>437.5</v>
      </c>
      <c r="J157" s="12">
        <v>0</v>
      </c>
      <c r="K157" s="12">
        <v>0</v>
      </c>
      <c r="L157" s="12">
        <v>0</v>
      </c>
      <c r="M157" s="12">
        <v>0</v>
      </c>
      <c r="N157" s="12">
        <f t="shared" si="4"/>
        <v>15322.54</v>
      </c>
      <c r="O157" s="12">
        <v>1949.73</v>
      </c>
      <c r="P157" s="12">
        <v>1509.38</v>
      </c>
      <c r="Q157" s="12">
        <v>5549.43</v>
      </c>
      <c r="R157" s="12">
        <f t="shared" si="5"/>
        <v>9008.5400000000009</v>
      </c>
      <c r="S157" s="12">
        <v>6314</v>
      </c>
    </row>
    <row r="158" spans="1:19" x14ac:dyDescent="0.25">
      <c r="A158" s="2" t="s">
        <v>252</v>
      </c>
      <c r="B158" s="1" t="s">
        <v>253</v>
      </c>
      <c r="C158" s="12">
        <v>13656</v>
      </c>
      <c r="D158" s="12">
        <v>400</v>
      </c>
      <c r="E158" s="12">
        <v>1016</v>
      </c>
      <c r="F158" s="12">
        <v>684</v>
      </c>
      <c r="G158" s="12">
        <v>369</v>
      </c>
      <c r="H158" s="12">
        <v>0</v>
      </c>
      <c r="I158" s="12">
        <v>455.2</v>
      </c>
      <c r="J158" s="12">
        <v>0</v>
      </c>
      <c r="K158" s="12">
        <v>0</v>
      </c>
      <c r="L158" s="12">
        <v>0</v>
      </c>
      <c r="M158" s="12">
        <v>0</v>
      </c>
      <c r="N158" s="12">
        <f t="shared" si="4"/>
        <v>16580.2</v>
      </c>
      <c r="O158" s="12">
        <v>2216.48</v>
      </c>
      <c r="P158" s="12">
        <v>1570.44</v>
      </c>
      <c r="Q158" s="12">
        <v>5413.2800000000007</v>
      </c>
      <c r="R158" s="12">
        <f t="shared" si="5"/>
        <v>9200.2000000000007</v>
      </c>
      <c r="S158" s="12">
        <v>7380</v>
      </c>
    </row>
    <row r="159" spans="1:19" x14ac:dyDescent="0.25">
      <c r="A159" s="2" t="s">
        <v>254</v>
      </c>
      <c r="B159" s="1" t="s">
        <v>255</v>
      </c>
      <c r="C159" s="12">
        <v>13649.05</v>
      </c>
      <c r="D159" s="12">
        <v>0</v>
      </c>
      <c r="E159" s="12">
        <v>1016</v>
      </c>
      <c r="F159" s="12">
        <v>684</v>
      </c>
      <c r="G159" s="12">
        <v>246.44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f t="shared" si="4"/>
        <v>15595.49</v>
      </c>
      <c r="O159" s="12">
        <v>2054.7600000000002</v>
      </c>
      <c r="P159" s="12">
        <v>1570.44</v>
      </c>
      <c r="Q159" s="12">
        <v>6580.7899999999991</v>
      </c>
      <c r="R159" s="12">
        <f t="shared" si="5"/>
        <v>10205.99</v>
      </c>
      <c r="S159" s="12">
        <v>5389.5</v>
      </c>
    </row>
    <row r="160" spans="1:19" x14ac:dyDescent="0.25">
      <c r="A160" s="2" t="s">
        <v>256</v>
      </c>
      <c r="B160" s="1" t="s">
        <v>257</v>
      </c>
      <c r="C160" s="12">
        <v>13125</v>
      </c>
      <c r="D160" s="12">
        <v>200</v>
      </c>
      <c r="E160" s="12">
        <v>903</v>
      </c>
      <c r="F160" s="12">
        <v>549</v>
      </c>
      <c r="G160" s="12">
        <v>246.44</v>
      </c>
      <c r="H160" s="12">
        <v>0</v>
      </c>
      <c r="I160" s="12">
        <v>437.5</v>
      </c>
      <c r="J160" s="12">
        <v>0</v>
      </c>
      <c r="K160" s="12">
        <v>0</v>
      </c>
      <c r="L160" s="12">
        <v>0</v>
      </c>
      <c r="M160" s="12">
        <v>0</v>
      </c>
      <c r="N160" s="12">
        <f t="shared" si="4"/>
        <v>15460.94</v>
      </c>
      <c r="O160" s="12">
        <v>1979.3</v>
      </c>
      <c r="P160" s="12">
        <v>1509.38</v>
      </c>
      <c r="Q160" s="12">
        <v>3437.76</v>
      </c>
      <c r="R160" s="12">
        <f t="shared" si="5"/>
        <v>6926.4400000000005</v>
      </c>
      <c r="S160" s="12">
        <v>8534.5</v>
      </c>
    </row>
    <row r="161" spans="1:19" x14ac:dyDescent="0.25">
      <c r="A161" s="2" t="s">
        <v>258</v>
      </c>
      <c r="B161" s="1" t="s">
        <v>259</v>
      </c>
      <c r="C161" s="12">
        <v>13649.05</v>
      </c>
      <c r="D161" s="12">
        <v>200</v>
      </c>
      <c r="E161" s="12">
        <v>1016</v>
      </c>
      <c r="F161" s="12">
        <v>684</v>
      </c>
      <c r="G161" s="12">
        <v>246.44</v>
      </c>
      <c r="H161" s="12">
        <v>0</v>
      </c>
      <c r="I161" s="12">
        <v>455.2</v>
      </c>
      <c r="J161" s="12">
        <v>0</v>
      </c>
      <c r="K161" s="12">
        <v>0</v>
      </c>
      <c r="L161" s="12">
        <v>0</v>
      </c>
      <c r="M161" s="12">
        <v>0</v>
      </c>
      <c r="N161" s="12">
        <f t="shared" si="4"/>
        <v>16250.69</v>
      </c>
      <c r="O161" s="12">
        <v>2146.09</v>
      </c>
      <c r="P161" s="12">
        <v>1570.44</v>
      </c>
      <c r="Q161" s="12">
        <v>6322.16</v>
      </c>
      <c r="R161" s="12">
        <f t="shared" si="5"/>
        <v>10038.69</v>
      </c>
      <c r="S161" s="12">
        <v>6212</v>
      </c>
    </row>
    <row r="162" spans="1:19" x14ac:dyDescent="0.25">
      <c r="A162" s="2" t="s">
        <v>260</v>
      </c>
      <c r="B162" s="1" t="s">
        <v>261</v>
      </c>
      <c r="C162" s="12">
        <v>13656</v>
      </c>
      <c r="D162" s="12">
        <v>200</v>
      </c>
      <c r="E162" s="12">
        <v>1016</v>
      </c>
      <c r="F162" s="12">
        <v>684</v>
      </c>
      <c r="G162" s="12">
        <v>246.44</v>
      </c>
      <c r="H162" s="12">
        <v>0</v>
      </c>
      <c r="I162" s="12">
        <v>455.2</v>
      </c>
      <c r="J162" s="12">
        <v>0</v>
      </c>
      <c r="K162" s="12">
        <v>0</v>
      </c>
      <c r="L162" s="12">
        <v>0</v>
      </c>
      <c r="M162" s="12">
        <v>0</v>
      </c>
      <c r="N162" s="12">
        <f t="shared" si="4"/>
        <v>16257.640000000001</v>
      </c>
      <c r="O162" s="12">
        <v>2147.58</v>
      </c>
      <c r="P162" s="12">
        <v>1570.44</v>
      </c>
      <c r="Q162" s="12">
        <v>7718.6200000000008</v>
      </c>
      <c r="R162" s="12">
        <f t="shared" si="5"/>
        <v>11436.640000000001</v>
      </c>
      <c r="S162" s="12">
        <v>4821</v>
      </c>
    </row>
    <row r="163" spans="1:19" x14ac:dyDescent="0.25">
      <c r="A163" s="2" t="s">
        <v>262</v>
      </c>
      <c r="B163" s="1" t="s">
        <v>263</v>
      </c>
      <c r="C163" s="12">
        <v>10867.1</v>
      </c>
      <c r="D163" s="12">
        <v>0</v>
      </c>
      <c r="E163" s="12">
        <v>737</v>
      </c>
      <c r="F163" s="12">
        <v>439.88</v>
      </c>
      <c r="G163" s="12">
        <v>246.44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f t="shared" si="4"/>
        <v>12290.42</v>
      </c>
      <c r="O163" s="12">
        <v>1348.8</v>
      </c>
      <c r="P163" s="12">
        <v>1297.0999999999999</v>
      </c>
      <c r="Q163" s="12">
        <v>5278.02</v>
      </c>
      <c r="R163" s="12">
        <f t="shared" si="5"/>
        <v>7923.92</v>
      </c>
      <c r="S163" s="12">
        <v>4366.5</v>
      </c>
    </row>
    <row r="164" spans="1:19" x14ac:dyDescent="0.25">
      <c r="A164" s="2" t="s">
        <v>264</v>
      </c>
      <c r="B164" s="1" t="s">
        <v>265</v>
      </c>
      <c r="C164" s="12">
        <v>13620.6</v>
      </c>
      <c r="D164" s="12">
        <v>0</v>
      </c>
      <c r="E164" s="12">
        <v>1016</v>
      </c>
      <c r="F164" s="12">
        <v>684</v>
      </c>
      <c r="G164" s="12">
        <v>246.44</v>
      </c>
      <c r="H164" s="12">
        <v>0</v>
      </c>
      <c r="I164" s="12">
        <v>455.2</v>
      </c>
      <c r="J164" s="12">
        <v>0</v>
      </c>
      <c r="K164" s="12">
        <v>0</v>
      </c>
      <c r="L164" s="12">
        <v>0</v>
      </c>
      <c r="M164" s="12">
        <v>0</v>
      </c>
      <c r="N164" s="12">
        <f t="shared" si="4"/>
        <v>16022.240000000002</v>
      </c>
      <c r="O164" s="12">
        <v>2097.3000000000002</v>
      </c>
      <c r="P164" s="12">
        <v>1570.44</v>
      </c>
      <c r="Q164" s="12">
        <v>5088.0000000000018</v>
      </c>
      <c r="R164" s="12">
        <f t="shared" si="5"/>
        <v>8755.7400000000016</v>
      </c>
      <c r="S164" s="12">
        <v>7266.5</v>
      </c>
    </row>
    <row r="165" spans="1:19" x14ac:dyDescent="0.25">
      <c r="A165" s="2" t="s">
        <v>266</v>
      </c>
      <c r="B165" s="1" t="s">
        <v>267</v>
      </c>
      <c r="C165" s="12">
        <v>13656</v>
      </c>
      <c r="D165" s="12">
        <v>200</v>
      </c>
      <c r="E165" s="12">
        <v>1016</v>
      </c>
      <c r="F165" s="12">
        <v>684</v>
      </c>
      <c r="G165" s="12">
        <v>246.44</v>
      </c>
      <c r="H165" s="12">
        <v>0</v>
      </c>
      <c r="I165" s="12">
        <v>455.2</v>
      </c>
      <c r="J165" s="12">
        <v>0</v>
      </c>
      <c r="K165" s="12">
        <v>0</v>
      </c>
      <c r="L165" s="12">
        <v>0</v>
      </c>
      <c r="M165" s="12">
        <v>0</v>
      </c>
      <c r="N165" s="12">
        <f t="shared" si="4"/>
        <v>16257.640000000001</v>
      </c>
      <c r="O165" s="12">
        <v>2147.58</v>
      </c>
      <c r="P165" s="12">
        <v>1570.44</v>
      </c>
      <c r="Q165" s="12">
        <v>2878.6200000000008</v>
      </c>
      <c r="R165" s="12">
        <f t="shared" si="5"/>
        <v>6596.6400000000012</v>
      </c>
      <c r="S165" s="12">
        <v>9661</v>
      </c>
    </row>
    <row r="166" spans="1:19" x14ac:dyDescent="0.25">
      <c r="A166" s="2" t="s">
        <v>268</v>
      </c>
      <c r="B166" s="1" t="s">
        <v>269</v>
      </c>
      <c r="C166" s="12">
        <v>13125</v>
      </c>
      <c r="D166" s="12">
        <v>0</v>
      </c>
      <c r="E166" s="12">
        <v>903</v>
      </c>
      <c r="F166" s="12">
        <v>549</v>
      </c>
      <c r="G166" s="12">
        <v>246.44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f t="shared" si="4"/>
        <v>14823.44</v>
      </c>
      <c r="O166" s="12">
        <v>1889.86</v>
      </c>
      <c r="P166" s="12">
        <v>1509.38</v>
      </c>
      <c r="Q166" s="12">
        <v>5549.2000000000007</v>
      </c>
      <c r="R166" s="12">
        <f t="shared" si="5"/>
        <v>8948.44</v>
      </c>
      <c r="S166" s="12">
        <v>5875</v>
      </c>
    </row>
    <row r="167" spans="1:19" x14ac:dyDescent="0.25">
      <c r="A167" s="2" t="s">
        <v>270</v>
      </c>
      <c r="B167" s="1" t="s">
        <v>271</v>
      </c>
      <c r="C167" s="12">
        <v>11279.1</v>
      </c>
      <c r="D167" s="12">
        <v>0</v>
      </c>
      <c r="E167" s="12">
        <v>737</v>
      </c>
      <c r="F167" s="12">
        <v>455</v>
      </c>
      <c r="G167" s="12">
        <v>246.44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f t="shared" si="4"/>
        <v>12717.54</v>
      </c>
      <c r="O167" s="12">
        <v>1440.04</v>
      </c>
      <c r="P167" s="12">
        <v>1297.0999999999999</v>
      </c>
      <c r="Q167" s="12">
        <v>5502.9000000000015</v>
      </c>
      <c r="R167" s="12">
        <f t="shared" si="5"/>
        <v>8240.0400000000009</v>
      </c>
      <c r="S167" s="12">
        <v>4477.5</v>
      </c>
    </row>
    <row r="168" spans="1:19" x14ac:dyDescent="0.25">
      <c r="A168" s="2" t="s">
        <v>272</v>
      </c>
      <c r="B168" s="1" t="s">
        <v>273</v>
      </c>
      <c r="C168" s="12">
        <v>13125</v>
      </c>
      <c r="D168" s="12">
        <v>200</v>
      </c>
      <c r="E168" s="12">
        <v>903</v>
      </c>
      <c r="F168" s="12">
        <v>549</v>
      </c>
      <c r="G168" s="12">
        <v>246.44</v>
      </c>
      <c r="H168" s="12">
        <v>0</v>
      </c>
      <c r="I168" s="12">
        <v>437.5</v>
      </c>
      <c r="J168" s="12">
        <v>0</v>
      </c>
      <c r="K168" s="12">
        <v>0</v>
      </c>
      <c r="L168" s="12">
        <v>0</v>
      </c>
      <c r="M168" s="12">
        <v>0</v>
      </c>
      <c r="N168" s="12">
        <f t="shared" si="4"/>
        <v>15460.94</v>
      </c>
      <c r="O168" s="12">
        <v>1979.3</v>
      </c>
      <c r="P168" s="12">
        <v>1509.38</v>
      </c>
      <c r="Q168" s="12">
        <v>2443.2600000000002</v>
      </c>
      <c r="R168" s="12">
        <f t="shared" si="5"/>
        <v>5931.9400000000005</v>
      </c>
      <c r="S168" s="12">
        <v>9529</v>
      </c>
    </row>
    <row r="169" spans="1:19" x14ac:dyDescent="0.25">
      <c r="A169" s="2" t="s">
        <v>274</v>
      </c>
      <c r="B169" s="1" t="s">
        <v>275</v>
      </c>
      <c r="C169" s="12">
        <v>13656</v>
      </c>
      <c r="D169" s="12">
        <v>400</v>
      </c>
      <c r="E169" s="12">
        <v>1016</v>
      </c>
      <c r="F169" s="12">
        <v>684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f t="shared" si="4"/>
        <v>15756</v>
      </c>
      <c r="O169" s="12">
        <v>2089.04</v>
      </c>
      <c r="P169" s="12">
        <v>1570.44</v>
      </c>
      <c r="Q169" s="12">
        <v>6760.52</v>
      </c>
      <c r="R169" s="12">
        <f t="shared" si="5"/>
        <v>10420</v>
      </c>
      <c r="S169" s="12">
        <v>5336</v>
      </c>
    </row>
    <row r="170" spans="1:19" x14ac:dyDescent="0.25">
      <c r="A170" s="2" t="s">
        <v>276</v>
      </c>
      <c r="B170" s="1" t="s">
        <v>277</v>
      </c>
      <c r="C170" s="12">
        <v>13656</v>
      </c>
      <c r="D170" s="12">
        <v>0</v>
      </c>
      <c r="E170" s="12">
        <v>1016</v>
      </c>
      <c r="F170" s="12">
        <v>684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f t="shared" si="4"/>
        <v>15356</v>
      </c>
      <c r="O170" s="12">
        <v>2003.6</v>
      </c>
      <c r="P170" s="12">
        <v>1570.44</v>
      </c>
      <c r="Q170" s="12">
        <v>180.45999999999913</v>
      </c>
      <c r="R170" s="12">
        <f t="shared" si="5"/>
        <v>3754.4999999999991</v>
      </c>
      <c r="S170" s="12">
        <v>11601.5</v>
      </c>
    </row>
    <row r="171" spans="1:19" x14ac:dyDescent="0.25">
      <c r="A171" s="2" t="s">
        <v>278</v>
      </c>
      <c r="B171" s="1" t="s">
        <v>279</v>
      </c>
      <c r="C171" s="12">
        <v>13609.21</v>
      </c>
      <c r="D171" s="12">
        <v>0</v>
      </c>
      <c r="E171" s="12">
        <v>1016</v>
      </c>
      <c r="F171" s="12">
        <v>684</v>
      </c>
      <c r="G171" s="12">
        <v>0</v>
      </c>
      <c r="H171" s="12">
        <v>0</v>
      </c>
      <c r="I171" s="12">
        <v>455.2</v>
      </c>
      <c r="J171" s="12">
        <v>0</v>
      </c>
      <c r="K171" s="12">
        <v>0</v>
      </c>
      <c r="L171" s="12">
        <v>0</v>
      </c>
      <c r="M171" s="12">
        <v>0</v>
      </c>
      <c r="N171" s="12">
        <f t="shared" si="4"/>
        <v>15764.41</v>
      </c>
      <c r="O171" s="12">
        <v>2042.23</v>
      </c>
      <c r="P171" s="12">
        <v>1570.44</v>
      </c>
      <c r="Q171" s="12">
        <v>1280.7399999999998</v>
      </c>
      <c r="R171" s="12">
        <f t="shared" si="5"/>
        <v>4893.41</v>
      </c>
      <c r="S171" s="12">
        <v>10871</v>
      </c>
    </row>
    <row r="172" spans="1:19" x14ac:dyDescent="0.25">
      <c r="A172" s="2" t="s">
        <v>282</v>
      </c>
      <c r="B172" s="1" t="s">
        <v>283</v>
      </c>
      <c r="C172" s="12">
        <v>13656</v>
      </c>
      <c r="D172" s="12">
        <v>200</v>
      </c>
      <c r="E172" s="12">
        <v>1016</v>
      </c>
      <c r="F172" s="12">
        <v>684</v>
      </c>
      <c r="G172" s="12">
        <v>0</v>
      </c>
      <c r="H172" s="12">
        <v>0</v>
      </c>
      <c r="I172" s="12">
        <v>455.2</v>
      </c>
      <c r="J172" s="12">
        <v>0</v>
      </c>
      <c r="K172" s="12">
        <v>0</v>
      </c>
      <c r="L172" s="12">
        <v>0</v>
      </c>
      <c r="M172" s="12">
        <v>0</v>
      </c>
      <c r="N172" s="12">
        <f t="shared" si="4"/>
        <v>16011.2</v>
      </c>
      <c r="O172" s="12">
        <v>2094.94</v>
      </c>
      <c r="P172" s="12">
        <v>1570.44</v>
      </c>
      <c r="Q172" s="12">
        <v>2637.8199999999997</v>
      </c>
      <c r="R172" s="12">
        <f t="shared" si="5"/>
        <v>6303.2</v>
      </c>
      <c r="S172" s="12">
        <v>9708</v>
      </c>
    </row>
    <row r="173" spans="1:19" x14ac:dyDescent="0.25">
      <c r="A173" s="2" t="s">
        <v>284</v>
      </c>
      <c r="B173" s="1" t="s">
        <v>285</v>
      </c>
      <c r="C173" s="12">
        <v>13656</v>
      </c>
      <c r="D173" s="12">
        <v>200</v>
      </c>
      <c r="E173" s="12">
        <v>1016</v>
      </c>
      <c r="F173" s="12">
        <v>684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f t="shared" si="4"/>
        <v>15556</v>
      </c>
      <c r="O173" s="12">
        <v>2046.32</v>
      </c>
      <c r="P173" s="12">
        <v>1570.44</v>
      </c>
      <c r="Q173" s="12">
        <v>6122.74</v>
      </c>
      <c r="R173" s="12">
        <f t="shared" si="5"/>
        <v>9739.5</v>
      </c>
      <c r="S173" s="12">
        <v>5816.5</v>
      </c>
    </row>
    <row r="174" spans="1:19" x14ac:dyDescent="0.25">
      <c r="A174" s="2" t="s">
        <v>286</v>
      </c>
      <c r="B174" s="1" t="s">
        <v>287</v>
      </c>
      <c r="C174" s="12">
        <v>13656</v>
      </c>
      <c r="D174" s="12">
        <v>200</v>
      </c>
      <c r="E174" s="12">
        <v>1016</v>
      </c>
      <c r="F174" s="12">
        <v>684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f t="shared" si="4"/>
        <v>15556</v>
      </c>
      <c r="O174" s="12">
        <v>2046.32</v>
      </c>
      <c r="P174" s="12">
        <v>1570.44</v>
      </c>
      <c r="Q174" s="12">
        <v>7307.74</v>
      </c>
      <c r="R174" s="12">
        <f t="shared" si="5"/>
        <v>10924.5</v>
      </c>
      <c r="S174" s="12">
        <v>4631.5</v>
      </c>
    </row>
    <row r="175" spans="1:19" x14ac:dyDescent="0.25">
      <c r="A175" s="2" t="s">
        <v>288</v>
      </c>
      <c r="B175" s="1" t="s">
        <v>289</v>
      </c>
      <c r="C175" s="12">
        <v>13643.36</v>
      </c>
      <c r="D175" s="12">
        <v>0</v>
      </c>
      <c r="E175" s="12">
        <v>1016</v>
      </c>
      <c r="F175" s="12">
        <v>684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f t="shared" si="4"/>
        <v>15343.36</v>
      </c>
      <c r="O175" s="12">
        <v>2000.9</v>
      </c>
      <c r="P175" s="12">
        <v>1570.44</v>
      </c>
      <c r="Q175" s="12">
        <v>6361.52</v>
      </c>
      <c r="R175" s="12">
        <f t="shared" si="5"/>
        <v>9932.86</v>
      </c>
      <c r="S175" s="12">
        <v>5410.5</v>
      </c>
    </row>
    <row r="176" spans="1:19" x14ac:dyDescent="0.25">
      <c r="A176" s="2" t="s">
        <v>290</v>
      </c>
      <c r="B176" s="1" t="s">
        <v>291</v>
      </c>
      <c r="C176" s="12">
        <v>13428.4</v>
      </c>
      <c r="D176" s="12">
        <v>0</v>
      </c>
      <c r="E176" s="12">
        <v>1016</v>
      </c>
      <c r="F176" s="12">
        <v>684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f t="shared" si="4"/>
        <v>15128.4</v>
      </c>
      <c r="O176" s="12">
        <v>1954.99</v>
      </c>
      <c r="P176" s="12">
        <v>1570.44</v>
      </c>
      <c r="Q176" s="12">
        <v>5367.9699999999993</v>
      </c>
      <c r="R176" s="12">
        <f t="shared" si="5"/>
        <v>8893.4</v>
      </c>
      <c r="S176" s="12">
        <v>6235</v>
      </c>
    </row>
    <row r="177" spans="1:19" x14ac:dyDescent="0.25">
      <c r="A177" s="2" t="s">
        <v>292</v>
      </c>
      <c r="B177" s="1" t="s">
        <v>293</v>
      </c>
      <c r="C177" s="12">
        <v>13656</v>
      </c>
      <c r="D177" s="12">
        <v>0</v>
      </c>
      <c r="E177" s="12">
        <v>1016</v>
      </c>
      <c r="F177" s="12">
        <v>684</v>
      </c>
      <c r="G177" s="12">
        <v>0</v>
      </c>
      <c r="H177" s="12">
        <v>0</v>
      </c>
      <c r="I177" s="12">
        <v>455.2</v>
      </c>
      <c r="J177" s="12">
        <v>0</v>
      </c>
      <c r="K177" s="12">
        <v>0</v>
      </c>
      <c r="L177" s="12">
        <v>0</v>
      </c>
      <c r="M177" s="12">
        <v>0</v>
      </c>
      <c r="N177" s="12">
        <f t="shared" si="4"/>
        <v>15811.2</v>
      </c>
      <c r="O177" s="12">
        <v>2052.2199999999998</v>
      </c>
      <c r="P177" s="12">
        <v>1570.44</v>
      </c>
      <c r="Q177" s="12">
        <v>186.54000000000087</v>
      </c>
      <c r="R177" s="12">
        <f t="shared" si="5"/>
        <v>3809.2000000000007</v>
      </c>
      <c r="S177" s="12">
        <v>12002</v>
      </c>
    </row>
    <row r="178" spans="1:19" x14ac:dyDescent="0.25">
      <c r="A178" s="2" t="s">
        <v>294</v>
      </c>
      <c r="B178" s="1" t="s">
        <v>295</v>
      </c>
      <c r="C178" s="12">
        <v>13656</v>
      </c>
      <c r="D178" s="12">
        <v>0</v>
      </c>
      <c r="E178" s="12">
        <v>1016</v>
      </c>
      <c r="F178" s="12">
        <v>684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f t="shared" si="4"/>
        <v>15356</v>
      </c>
      <c r="O178" s="12">
        <v>2003.6</v>
      </c>
      <c r="P178" s="12">
        <v>1570.44</v>
      </c>
      <c r="Q178" s="12">
        <v>4114.4599999999991</v>
      </c>
      <c r="R178" s="12">
        <f t="shared" si="5"/>
        <v>7688.4999999999991</v>
      </c>
      <c r="S178" s="12">
        <v>7667.5</v>
      </c>
    </row>
    <row r="179" spans="1:19" x14ac:dyDescent="0.25">
      <c r="A179" s="2" t="s">
        <v>296</v>
      </c>
      <c r="B179" s="1" t="s">
        <v>297</v>
      </c>
      <c r="C179" s="12">
        <v>12657.9</v>
      </c>
      <c r="D179" s="12">
        <v>200</v>
      </c>
      <c r="E179" s="12">
        <v>915</v>
      </c>
      <c r="F179" s="12">
        <v>616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f t="shared" si="4"/>
        <v>14388.9</v>
      </c>
      <c r="O179" s="12">
        <v>1797.04</v>
      </c>
      <c r="P179" s="12">
        <v>1455.66</v>
      </c>
      <c r="Q179" s="12">
        <v>1290.7000000000007</v>
      </c>
      <c r="R179" s="12">
        <f t="shared" si="5"/>
        <v>4543.4000000000005</v>
      </c>
      <c r="S179" s="12">
        <v>9845.5</v>
      </c>
    </row>
    <row r="180" spans="1:19" x14ac:dyDescent="0.25">
      <c r="A180" s="2" t="s">
        <v>298</v>
      </c>
      <c r="B180" s="1" t="s">
        <v>299</v>
      </c>
      <c r="C180" s="12">
        <v>15333</v>
      </c>
      <c r="D180" s="12">
        <v>400</v>
      </c>
      <c r="E180" s="12">
        <v>1093</v>
      </c>
      <c r="F180" s="12">
        <v>684</v>
      </c>
      <c r="G180" s="12">
        <v>0</v>
      </c>
      <c r="H180" s="12">
        <v>0</v>
      </c>
      <c r="I180" s="12">
        <v>511.1</v>
      </c>
      <c r="J180" s="12">
        <v>0</v>
      </c>
      <c r="K180" s="12">
        <v>0</v>
      </c>
      <c r="L180" s="12">
        <v>0</v>
      </c>
      <c r="M180" s="12">
        <v>0</v>
      </c>
      <c r="N180" s="12">
        <f t="shared" ref="N180:N239" si="6">SUM(C180:M180)</f>
        <v>18021.099999999999</v>
      </c>
      <c r="O180" s="12">
        <v>2518.29</v>
      </c>
      <c r="P180" s="12">
        <v>1763.3</v>
      </c>
      <c r="Q180" s="12">
        <v>1657.0099999999984</v>
      </c>
      <c r="R180" s="12">
        <f t="shared" ref="R180:R239" si="7">SUM(O180:Q180)</f>
        <v>5938.5999999999985</v>
      </c>
      <c r="S180" s="12">
        <v>12082.5</v>
      </c>
    </row>
    <row r="181" spans="1:19" x14ac:dyDescent="0.25">
      <c r="A181" s="2" t="s">
        <v>300</v>
      </c>
      <c r="B181" s="1" t="s">
        <v>301</v>
      </c>
      <c r="C181" s="12">
        <v>13125</v>
      </c>
      <c r="D181" s="12">
        <v>400</v>
      </c>
      <c r="E181" s="12">
        <v>903</v>
      </c>
      <c r="F181" s="12">
        <v>549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f t="shared" si="6"/>
        <v>14977</v>
      </c>
      <c r="O181" s="12">
        <v>1922.66</v>
      </c>
      <c r="P181" s="12">
        <v>1509.38</v>
      </c>
      <c r="Q181" s="12">
        <v>5716.9599999999991</v>
      </c>
      <c r="R181" s="12">
        <f t="shared" si="7"/>
        <v>9149</v>
      </c>
      <c r="S181" s="12">
        <v>5828</v>
      </c>
    </row>
    <row r="182" spans="1:19" x14ac:dyDescent="0.25">
      <c r="A182" s="2" t="s">
        <v>408</v>
      </c>
      <c r="B182" s="1" t="s">
        <v>460</v>
      </c>
      <c r="C182" s="12">
        <v>13649.05</v>
      </c>
      <c r="D182" s="12">
        <v>0</v>
      </c>
      <c r="E182" s="12">
        <v>1016</v>
      </c>
      <c r="F182" s="12">
        <v>684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f t="shared" si="6"/>
        <v>15349.05</v>
      </c>
      <c r="O182" s="12">
        <v>2002.12</v>
      </c>
      <c r="P182" s="12">
        <v>1570.44</v>
      </c>
      <c r="Q182" s="12">
        <v>-1.0000000000218279E-2</v>
      </c>
      <c r="R182" s="12">
        <f t="shared" si="7"/>
        <v>3572.5499999999997</v>
      </c>
      <c r="S182" s="12">
        <v>11776.5</v>
      </c>
    </row>
    <row r="183" spans="1:19" x14ac:dyDescent="0.25">
      <c r="A183" s="2" t="s">
        <v>410</v>
      </c>
      <c r="B183" s="1" t="s">
        <v>411</v>
      </c>
      <c r="C183" s="12">
        <v>13125</v>
      </c>
      <c r="D183" s="12">
        <v>200</v>
      </c>
      <c r="E183" s="12">
        <v>903</v>
      </c>
      <c r="F183" s="12">
        <v>549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f t="shared" si="6"/>
        <v>14777</v>
      </c>
      <c r="O183" s="12">
        <v>1879.94</v>
      </c>
      <c r="P183" s="12">
        <v>1509.38</v>
      </c>
      <c r="Q183" s="12">
        <v>1876.1800000000003</v>
      </c>
      <c r="R183" s="12">
        <f t="shared" si="7"/>
        <v>5265.5</v>
      </c>
      <c r="S183" s="12">
        <v>9511.5</v>
      </c>
    </row>
    <row r="184" spans="1:19" x14ac:dyDescent="0.25">
      <c r="A184" s="2" t="s">
        <v>412</v>
      </c>
      <c r="B184" s="1" t="s">
        <v>413</v>
      </c>
      <c r="C184" s="12">
        <v>13125</v>
      </c>
      <c r="D184" s="12">
        <v>200</v>
      </c>
      <c r="E184" s="12">
        <v>903</v>
      </c>
      <c r="F184" s="12">
        <v>549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f t="shared" si="6"/>
        <v>14777</v>
      </c>
      <c r="O184" s="12">
        <v>1879.94</v>
      </c>
      <c r="P184" s="12">
        <v>1509.38</v>
      </c>
      <c r="Q184" s="12">
        <v>0.18000000000029104</v>
      </c>
      <c r="R184" s="12">
        <f t="shared" si="7"/>
        <v>3389.5000000000005</v>
      </c>
      <c r="S184" s="12">
        <v>11387.5</v>
      </c>
    </row>
    <row r="185" spans="1:19" x14ac:dyDescent="0.25">
      <c r="A185" s="2" t="s">
        <v>438</v>
      </c>
      <c r="B185" s="1" t="s">
        <v>468</v>
      </c>
      <c r="C185" s="12">
        <v>13125</v>
      </c>
      <c r="D185" s="12">
        <v>200</v>
      </c>
      <c r="E185" s="12">
        <v>903</v>
      </c>
      <c r="F185" s="12">
        <v>549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f t="shared" si="6"/>
        <v>14777</v>
      </c>
      <c r="O185" s="12">
        <v>1879.94</v>
      </c>
      <c r="P185" s="12">
        <v>1509.38</v>
      </c>
      <c r="Q185" s="12">
        <v>1875.6800000000003</v>
      </c>
      <c r="R185" s="12">
        <f t="shared" si="7"/>
        <v>5265</v>
      </c>
      <c r="S185" s="12">
        <v>9512</v>
      </c>
    </row>
    <row r="186" spans="1:19" x14ac:dyDescent="0.25">
      <c r="A186" s="2" t="s">
        <v>477</v>
      </c>
      <c r="B186" s="1" t="s">
        <v>478</v>
      </c>
      <c r="C186" s="12">
        <v>6125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f t="shared" si="6"/>
        <v>6125</v>
      </c>
      <c r="O186" s="12">
        <v>670.08</v>
      </c>
      <c r="P186" s="12">
        <v>704.38</v>
      </c>
      <c r="Q186" s="12">
        <v>3.999999999996362E-2</v>
      </c>
      <c r="R186" s="12">
        <f t="shared" si="7"/>
        <v>1374.5</v>
      </c>
      <c r="S186" s="12">
        <v>4750.5</v>
      </c>
    </row>
    <row r="187" spans="1:19" x14ac:dyDescent="0.25">
      <c r="A187" s="14"/>
      <c r="B187" s="6"/>
      <c r="C187" s="6" t="s">
        <v>545</v>
      </c>
      <c r="D187" s="6" t="s">
        <v>545</v>
      </c>
      <c r="E187" s="6" t="s">
        <v>545</v>
      </c>
      <c r="F187" s="6" t="s">
        <v>545</v>
      </c>
      <c r="G187" s="6" t="s">
        <v>545</v>
      </c>
      <c r="H187" s="6" t="s">
        <v>545</v>
      </c>
      <c r="I187" s="6" t="s">
        <v>545</v>
      </c>
      <c r="J187" s="6" t="s">
        <v>545</v>
      </c>
      <c r="K187" s="6" t="s">
        <v>545</v>
      </c>
      <c r="L187" s="6" t="s">
        <v>545</v>
      </c>
      <c r="M187" s="6" t="s">
        <v>545</v>
      </c>
      <c r="N187" s="6" t="s">
        <v>545</v>
      </c>
      <c r="O187" s="6" t="s">
        <v>545</v>
      </c>
      <c r="P187" s="6" t="s">
        <v>545</v>
      </c>
      <c r="Q187" s="6" t="s">
        <v>545</v>
      </c>
      <c r="R187" s="6" t="s">
        <v>545</v>
      </c>
      <c r="S187" s="6" t="s">
        <v>545</v>
      </c>
    </row>
    <row r="188" spans="1:19" x14ac:dyDescent="0.25">
      <c r="A188" s="11" t="s">
        <v>543</v>
      </c>
      <c r="C188" s="12"/>
      <c r="N188" s="12"/>
      <c r="R188" s="12"/>
    </row>
    <row r="189" spans="1:19" x14ac:dyDescent="0.25">
      <c r="A189" s="2" t="s">
        <v>302</v>
      </c>
      <c r="B189" s="1" t="s">
        <v>303</v>
      </c>
      <c r="C189" s="12">
        <v>13656</v>
      </c>
      <c r="D189" s="12">
        <v>0</v>
      </c>
      <c r="E189" s="12">
        <v>1016</v>
      </c>
      <c r="F189" s="12">
        <v>684</v>
      </c>
      <c r="G189" s="12">
        <v>616.1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125</v>
      </c>
      <c r="N189" s="12">
        <f t="shared" si="6"/>
        <v>16097.1</v>
      </c>
      <c r="O189" s="12">
        <v>2161.9</v>
      </c>
      <c r="P189" s="12">
        <v>1570.44</v>
      </c>
      <c r="Q189" s="12">
        <v>6524.76</v>
      </c>
      <c r="R189" s="12">
        <f t="shared" si="7"/>
        <v>10257.1</v>
      </c>
      <c r="S189" s="12">
        <v>5840</v>
      </c>
    </row>
    <row r="190" spans="1:19" x14ac:dyDescent="0.25">
      <c r="A190" s="2" t="s">
        <v>304</v>
      </c>
      <c r="B190" s="1" t="s">
        <v>305</v>
      </c>
      <c r="C190" s="12">
        <v>11144.38</v>
      </c>
      <c r="D190" s="12">
        <v>0</v>
      </c>
      <c r="E190" s="12">
        <v>737</v>
      </c>
      <c r="F190" s="12">
        <v>455</v>
      </c>
      <c r="G190" s="12">
        <v>492.88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f t="shared" si="6"/>
        <v>12829.259999999998</v>
      </c>
      <c r="O190" s="12">
        <v>1463.89</v>
      </c>
      <c r="P190" s="12">
        <v>1297.0999999999999</v>
      </c>
      <c r="Q190" s="12">
        <v>5937.2699999999986</v>
      </c>
      <c r="R190" s="12">
        <f t="shared" si="7"/>
        <v>8698.2599999999984</v>
      </c>
      <c r="S190" s="12">
        <v>4131</v>
      </c>
    </row>
    <row r="191" spans="1:19" x14ac:dyDescent="0.25">
      <c r="A191" s="2" t="s">
        <v>306</v>
      </c>
      <c r="B191" s="1" t="s">
        <v>307</v>
      </c>
      <c r="C191" s="12">
        <v>13656</v>
      </c>
      <c r="D191" s="12">
        <v>0</v>
      </c>
      <c r="E191" s="12">
        <v>1016</v>
      </c>
      <c r="F191" s="12">
        <v>684</v>
      </c>
      <c r="G191" s="12">
        <v>492.88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125</v>
      </c>
      <c r="N191" s="12">
        <f t="shared" si="6"/>
        <v>15973.88</v>
      </c>
      <c r="O191" s="12">
        <v>2135.58</v>
      </c>
      <c r="P191" s="12">
        <v>1570.44</v>
      </c>
      <c r="Q191" s="12">
        <v>4186.3599999999988</v>
      </c>
      <c r="R191" s="12">
        <f t="shared" si="7"/>
        <v>7892.3799999999992</v>
      </c>
      <c r="S191" s="12">
        <v>8081.5</v>
      </c>
    </row>
    <row r="192" spans="1:19" x14ac:dyDescent="0.25">
      <c r="A192" s="2" t="s">
        <v>308</v>
      </c>
      <c r="B192" s="1" t="s">
        <v>309</v>
      </c>
      <c r="C192" s="12">
        <v>11279.1</v>
      </c>
      <c r="D192" s="12">
        <v>0</v>
      </c>
      <c r="E192" s="12">
        <v>737</v>
      </c>
      <c r="F192" s="12">
        <v>455</v>
      </c>
      <c r="G192" s="12">
        <v>369.66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f t="shared" si="6"/>
        <v>12840.76</v>
      </c>
      <c r="O192" s="12">
        <v>1466.36</v>
      </c>
      <c r="P192" s="12">
        <v>1297.0999999999999</v>
      </c>
      <c r="Q192" s="12">
        <v>156.79999999999927</v>
      </c>
      <c r="R192" s="12">
        <f t="shared" si="7"/>
        <v>2920.2599999999993</v>
      </c>
      <c r="S192" s="12">
        <v>9920.5</v>
      </c>
    </row>
    <row r="193" spans="1:19" x14ac:dyDescent="0.25">
      <c r="A193" s="2" t="s">
        <v>310</v>
      </c>
      <c r="B193" s="1" t="s">
        <v>311</v>
      </c>
      <c r="C193" s="12">
        <v>13643.36</v>
      </c>
      <c r="D193" s="12">
        <v>0</v>
      </c>
      <c r="E193" s="12">
        <v>1016</v>
      </c>
      <c r="F193" s="12">
        <v>684</v>
      </c>
      <c r="G193" s="12">
        <v>246.44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f t="shared" si="6"/>
        <v>15589.800000000001</v>
      </c>
      <c r="O193" s="12">
        <v>2053.54</v>
      </c>
      <c r="P193" s="12">
        <v>1570.44</v>
      </c>
      <c r="Q193" s="12">
        <v>6611.3200000000015</v>
      </c>
      <c r="R193" s="12">
        <f t="shared" si="7"/>
        <v>10235.300000000001</v>
      </c>
      <c r="S193" s="12">
        <v>5354.5</v>
      </c>
    </row>
    <row r="194" spans="1:19" x14ac:dyDescent="0.25">
      <c r="A194" s="2" t="s">
        <v>312</v>
      </c>
      <c r="B194" s="1" t="s">
        <v>313</v>
      </c>
      <c r="C194" s="12">
        <v>10903.130000000001</v>
      </c>
      <c r="D194" s="12">
        <v>0</v>
      </c>
      <c r="E194" s="12">
        <v>737</v>
      </c>
      <c r="F194" s="12">
        <v>379.1</v>
      </c>
      <c r="G194" s="12">
        <v>246.44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f t="shared" si="6"/>
        <v>12265.670000000002</v>
      </c>
      <c r="O194" s="12">
        <v>1085.17</v>
      </c>
      <c r="P194" s="12">
        <v>1297.0999999999999</v>
      </c>
      <c r="Q194" s="12">
        <v>8011.9000000000015</v>
      </c>
      <c r="R194" s="12">
        <f t="shared" si="7"/>
        <v>10394.170000000002</v>
      </c>
      <c r="S194" s="12">
        <v>1871.5</v>
      </c>
    </row>
    <row r="195" spans="1:19" x14ac:dyDescent="0.25">
      <c r="A195" s="2" t="s">
        <v>314</v>
      </c>
      <c r="B195" s="1" t="s">
        <v>315</v>
      </c>
      <c r="C195" s="12">
        <v>11279.1</v>
      </c>
      <c r="D195" s="12">
        <v>400</v>
      </c>
      <c r="E195" s="12">
        <v>737</v>
      </c>
      <c r="F195" s="12">
        <v>455</v>
      </c>
      <c r="G195" s="12">
        <v>246.44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f t="shared" si="6"/>
        <v>13117.54</v>
      </c>
      <c r="O195" s="12">
        <v>1525.48</v>
      </c>
      <c r="P195" s="12">
        <v>1297.0999999999999</v>
      </c>
      <c r="Q195" s="12">
        <v>3929.9600000000009</v>
      </c>
      <c r="R195" s="12">
        <f t="shared" si="7"/>
        <v>6752.5400000000009</v>
      </c>
      <c r="S195" s="12">
        <v>6365</v>
      </c>
    </row>
    <row r="196" spans="1:19" x14ac:dyDescent="0.25">
      <c r="A196" s="2" t="s">
        <v>316</v>
      </c>
      <c r="B196" s="1" t="s">
        <v>317</v>
      </c>
      <c r="C196" s="12">
        <v>13646.52</v>
      </c>
      <c r="D196" s="12">
        <v>0</v>
      </c>
      <c r="E196" s="12">
        <v>1016</v>
      </c>
      <c r="F196" s="12">
        <v>684</v>
      </c>
      <c r="G196" s="12">
        <v>246.44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f t="shared" si="6"/>
        <v>15592.960000000001</v>
      </c>
      <c r="O196" s="12">
        <v>2054.2199999999998</v>
      </c>
      <c r="P196" s="12">
        <v>1570.44</v>
      </c>
      <c r="Q196" s="12">
        <v>6595.8000000000011</v>
      </c>
      <c r="R196" s="12">
        <f t="shared" si="7"/>
        <v>10220.460000000001</v>
      </c>
      <c r="S196" s="12">
        <v>5372.5</v>
      </c>
    </row>
    <row r="197" spans="1:19" x14ac:dyDescent="0.25">
      <c r="A197" s="2" t="s">
        <v>318</v>
      </c>
      <c r="B197" s="1" t="s">
        <v>319</v>
      </c>
      <c r="C197" s="12">
        <v>13656</v>
      </c>
      <c r="D197" s="12">
        <v>0</v>
      </c>
      <c r="E197" s="12">
        <v>1016</v>
      </c>
      <c r="F197" s="12">
        <v>684</v>
      </c>
      <c r="G197" s="12">
        <v>246.44</v>
      </c>
      <c r="H197" s="12">
        <v>0</v>
      </c>
      <c r="I197" s="12">
        <v>455.2</v>
      </c>
      <c r="J197" s="12">
        <v>0</v>
      </c>
      <c r="K197" s="12">
        <v>0</v>
      </c>
      <c r="L197" s="12">
        <v>0</v>
      </c>
      <c r="M197" s="12">
        <v>0</v>
      </c>
      <c r="N197" s="12">
        <f t="shared" si="6"/>
        <v>16057.640000000001</v>
      </c>
      <c r="O197" s="12">
        <v>2104.86</v>
      </c>
      <c r="P197" s="12">
        <v>1570.44</v>
      </c>
      <c r="Q197" s="12">
        <v>5060.84</v>
      </c>
      <c r="R197" s="12">
        <f t="shared" si="7"/>
        <v>8736.14</v>
      </c>
      <c r="S197" s="12">
        <v>7321.5</v>
      </c>
    </row>
    <row r="198" spans="1:19" x14ac:dyDescent="0.25">
      <c r="A198" s="2" t="s">
        <v>320</v>
      </c>
      <c r="B198" s="1" t="s">
        <v>321</v>
      </c>
      <c r="C198" s="12">
        <v>13656</v>
      </c>
      <c r="D198" s="12">
        <v>0</v>
      </c>
      <c r="E198" s="12">
        <v>1016</v>
      </c>
      <c r="F198" s="12">
        <v>0</v>
      </c>
      <c r="G198" s="12">
        <v>246.44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f t="shared" si="6"/>
        <v>14918.44</v>
      </c>
      <c r="O198" s="12">
        <f>1983.19-173.22</f>
        <v>1809.97</v>
      </c>
      <c r="P198" s="12">
        <v>1570.44</v>
      </c>
      <c r="Q198" s="12">
        <v>186.53000000000065</v>
      </c>
      <c r="R198" s="12">
        <f t="shared" si="7"/>
        <v>3566.9400000000005</v>
      </c>
      <c r="S198" s="12">
        <v>11351.5</v>
      </c>
    </row>
    <row r="199" spans="1:19" x14ac:dyDescent="0.25">
      <c r="A199" s="2" t="s">
        <v>322</v>
      </c>
      <c r="B199" s="1" t="s">
        <v>323</v>
      </c>
      <c r="C199" s="12">
        <v>13646.52</v>
      </c>
      <c r="D199" s="12">
        <v>0</v>
      </c>
      <c r="E199" s="12">
        <v>1016</v>
      </c>
      <c r="F199" s="12">
        <v>684</v>
      </c>
      <c r="G199" s="12">
        <v>246.44</v>
      </c>
      <c r="H199" s="12">
        <v>0</v>
      </c>
      <c r="I199" s="12">
        <v>455.2</v>
      </c>
      <c r="J199" s="12">
        <v>0</v>
      </c>
      <c r="K199" s="12">
        <v>0</v>
      </c>
      <c r="L199" s="12">
        <v>0</v>
      </c>
      <c r="M199" s="12">
        <v>0</v>
      </c>
      <c r="N199" s="12">
        <f t="shared" si="6"/>
        <v>16048.160000000002</v>
      </c>
      <c r="O199" s="12">
        <v>2102.84</v>
      </c>
      <c r="P199" s="12">
        <v>1570.44</v>
      </c>
      <c r="Q199" s="12">
        <v>5258.380000000001</v>
      </c>
      <c r="R199" s="12">
        <f t="shared" si="7"/>
        <v>8931.6600000000017</v>
      </c>
      <c r="S199" s="12">
        <v>7116.5</v>
      </c>
    </row>
    <row r="200" spans="1:19" x14ac:dyDescent="0.25">
      <c r="A200" s="2" t="s">
        <v>324</v>
      </c>
      <c r="B200" s="1" t="s">
        <v>325</v>
      </c>
      <c r="C200" s="12">
        <v>11362.93</v>
      </c>
      <c r="D200" s="12">
        <v>0</v>
      </c>
      <c r="E200" s="12">
        <v>846.6</v>
      </c>
      <c r="F200" s="12">
        <v>570</v>
      </c>
      <c r="G200" s="12">
        <v>246.44</v>
      </c>
      <c r="H200" s="12">
        <v>0</v>
      </c>
      <c r="I200" s="12">
        <v>0</v>
      </c>
      <c r="J200" s="12">
        <v>8193.6</v>
      </c>
      <c r="K200" s="12">
        <v>20577.53</v>
      </c>
      <c r="L200" s="12">
        <v>0</v>
      </c>
      <c r="M200" s="12">
        <v>0</v>
      </c>
      <c r="N200" s="12">
        <f t="shared" si="6"/>
        <v>41797.1</v>
      </c>
      <c r="O200" s="12">
        <f>3288.12+3853.95</f>
        <v>7142.07</v>
      </c>
      <c r="P200" s="12">
        <v>1570.44</v>
      </c>
      <c r="Q200" s="12">
        <v>5885.0899999999965</v>
      </c>
      <c r="R200" s="12">
        <f t="shared" si="7"/>
        <v>14597.599999999997</v>
      </c>
      <c r="S200" s="12">
        <v>27199.5</v>
      </c>
    </row>
    <row r="201" spans="1:19" x14ac:dyDescent="0.25">
      <c r="A201" s="2" t="s">
        <v>326</v>
      </c>
      <c r="B201" s="1" t="s">
        <v>327</v>
      </c>
      <c r="C201" s="12">
        <v>13656</v>
      </c>
      <c r="D201" s="12">
        <v>0</v>
      </c>
      <c r="E201" s="12">
        <v>1016</v>
      </c>
      <c r="F201" s="12">
        <v>684</v>
      </c>
      <c r="G201" s="12">
        <v>246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f t="shared" si="6"/>
        <v>15602</v>
      </c>
      <c r="O201" s="12">
        <v>2056.16</v>
      </c>
      <c r="P201" s="12">
        <v>1570.44</v>
      </c>
      <c r="Q201" s="12">
        <v>2786.3999999999996</v>
      </c>
      <c r="R201" s="12">
        <f t="shared" si="7"/>
        <v>6413</v>
      </c>
      <c r="S201" s="12">
        <v>9189</v>
      </c>
    </row>
    <row r="202" spans="1:19" x14ac:dyDescent="0.25">
      <c r="A202" s="2" t="s">
        <v>328</v>
      </c>
      <c r="B202" s="1" t="s">
        <v>329</v>
      </c>
      <c r="C202" s="12">
        <v>13656</v>
      </c>
      <c r="D202" s="12">
        <v>0</v>
      </c>
      <c r="E202" s="12">
        <v>1016</v>
      </c>
      <c r="F202" s="12">
        <v>684</v>
      </c>
      <c r="G202" s="12">
        <v>0</v>
      </c>
      <c r="H202" s="12">
        <v>0</v>
      </c>
      <c r="I202" s="12">
        <v>455.2</v>
      </c>
      <c r="J202" s="12">
        <v>0</v>
      </c>
      <c r="K202" s="12">
        <v>0</v>
      </c>
      <c r="L202" s="12">
        <v>0</v>
      </c>
      <c r="M202" s="12">
        <v>0</v>
      </c>
      <c r="N202" s="12">
        <f t="shared" si="6"/>
        <v>15811.2</v>
      </c>
      <c r="O202" s="12">
        <v>2052.2199999999998</v>
      </c>
      <c r="P202" s="12">
        <v>1570.44</v>
      </c>
      <c r="Q202" s="12">
        <v>186.54000000000087</v>
      </c>
      <c r="R202" s="12">
        <f t="shared" si="7"/>
        <v>3809.2000000000007</v>
      </c>
      <c r="S202" s="12">
        <v>12002</v>
      </c>
    </row>
    <row r="203" spans="1:19" x14ac:dyDescent="0.25">
      <c r="A203" s="2" t="s">
        <v>330</v>
      </c>
      <c r="B203" s="1" t="s">
        <v>331</v>
      </c>
      <c r="C203" s="12">
        <v>13656</v>
      </c>
      <c r="D203" s="12">
        <v>0</v>
      </c>
      <c r="E203" s="12">
        <v>1016</v>
      </c>
      <c r="F203" s="12">
        <v>684</v>
      </c>
      <c r="G203" s="12">
        <v>0</v>
      </c>
      <c r="H203" s="12">
        <v>0</v>
      </c>
      <c r="I203" s="12">
        <v>455.2</v>
      </c>
      <c r="J203" s="12">
        <v>0</v>
      </c>
      <c r="K203" s="12">
        <v>0</v>
      </c>
      <c r="L203" s="12">
        <v>0</v>
      </c>
      <c r="M203" s="12">
        <v>0</v>
      </c>
      <c r="N203" s="12">
        <f t="shared" si="6"/>
        <v>15811.2</v>
      </c>
      <c r="O203" s="12">
        <v>2052.2199999999998</v>
      </c>
      <c r="P203" s="12">
        <v>1570.44</v>
      </c>
      <c r="Q203" s="12">
        <v>186.54000000000087</v>
      </c>
      <c r="R203" s="12">
        <f t="shared" si="7"/>
        <v>3809.2000000000007</v>
      </c>
      <c r="S203" s="12">
        <v>12002</v>
      </c>
    </row>
    <row r="204" spans="1:19" x14ac:dyDescent="0.25">
      <c r="A204" s="2" t="s">
        <v>332</v>
      </c>
      <c r="B204" s="1" t="s">
        <v>333</v>
      </c>
      <c r="C204" s="12">
        <v>13656</v>
      </c>
      <c r="D204" s="12">
        <v>0</v>
      </c>
      <c r="E204" s="12">
        <v>1016</v>
      </c>
      <c r="F204" s="12">
        <v>684</v>
      </c>
      <c r="G204" s="12">
        <v>0</v>
      </c>
      <c r="H204" s="12">
        <v>0</v>
      </c>
      <c r="I204" s="12">
        <v>455.2</v>
      </c>
      <c r="J204" s="12">
        <v>0</v>
      </c>
      <c r="K204" s="12">
        <v>0</v>
      </c>
      <c r="L204" s="12">
        <v>0</v>
      </c>
      <c r="M204" s="12">
        <v>0</v>
      </c>
      <c r="N204" s="12">
        <f t="shared" si="6"/>
        <v>15811.2</v>
      </c>
      <c r="O204" s="12">
        <v>2052.2199999999998</v>
      </c>
      <c r="P204" s="12">
        <v>1570.44</v>
      </c>
      <c r="Q204" s="12">
        <v>1036.5400000000009</v>
      </c>
      <c r="R204" s="12">
        <f t="shared" si="7"/>
        <v>4659.2000000000007</v>
      </c>
      <c r="S204" s="12">
        <v>11152</v>
      </c>
    </row>
    <row r="205" spans="1:19" x14ac:dyDescent="0.25">
      <c r="A205" s="2" t="s">
        <v>334</v>
      </c>
      <c r="B205" s="1" t="s">
        <v>335</v>
      </c>
      <c r="C205" s="12">
        <v>13656</v>
      </c>
      <c r="D205" s="12">
        <v>0</v>
      </c>
      <c r="E205" s="12">
        <v>1016</v>
      </c>
      <c r="F205" s="12">
        <v>684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f t="shared" si="6"/>
        <v>15356</v>
      </c>
      <c r="O205" s="12">
        <v>2003.6</v>
      </c>
      <c r="P205" s="12">
        <v>1570.44</v>
      </c>
      <c r="Q205" s="12">
        <v>4134.4599999999991</v>
      </c>
      <c r="R205" s="12">
        <f t="shared" si="7"/>
        <v>7708.4999999999991</v>
      </c>
      <c r="S205" s="12">
        <v>7647.5</v>
      </c>
    </row>
    <row r="206" spans="1:19" x14ac:dyDescent="0.25">
      <c r="A206" s="2" t="s">
        <v>336</v>
      </c>
      <c r="B206" s="1" t="s">
        <v>337</v>
      </c>
      <c r="C206" s="12">
        <v>12620.8</v>
      </c>
      <c r="D206" s="12">
        <v>0</v>
      </c>
      <c r="E206" s="12">
        <v>1016</v>
      </c>
      <c r="F206" s="12">
        <v>684</v>
      </c>
      <c r="G206" s="12">
        <v>0</v>
      </c>
      <c r="H206" s="12">
        <v>905.45</v>
      </c>
      <c r="I206" s="12">
        <v>435.2</v>
      </c>
      <c r="J206" s="12">
        <v>0</v>
      </c>
      <c r="K206" s="12">
        <v>0</v>
      </c>
      <c r="L206" s="12">
        <v>0</v>
      </c>
      <c r="M206" s="12">
        <v>0</v>
      </c>
      <c r="N206" s="12">
        <f t="shared" si="6"/>
        <v>15661.45</v>
      </c>
      <c r="O206" s="12">
        <v>1939.49</v>
      </c>
      <c r="P206" s="12">
        <v>1501.44</v>
      </c>
      <c r="Q206" s="12">
        <v>3952.5200000000004</v>
      </c>
      <c r="R206" s="12">
        <f t="shared" si="7"/>
        <v>7393.4500000000007</v>
      </c>
      <c r="S206" s="12">
        <v>8268</v>
      </c>
    </row>
    <row r="207" spans="1:19" x14ac:dyDescent="0.25">
      <c r="A207" s="2" t="s">
        <v>440</v>
      </c>
      <c r="B207" s="1" t="s">
        <v>441</v>
      </c>
      <c r="C207" s="12">
        <v>13656</v>
      </c>
      <c r="D207" s="12">
        <v>0</v>
      </c>
      <c r="E207" s="12">
        <v>1016</v>
      </c>
      <c r="F207" s="12">
        <v>684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f t="shared" si="6"/>
        <v>15356</v>
      </c>
      <c r="O207" s="12">
        <v>2003.6</v>
      </c>
      <c r="P207" s="12">
        <v>1570.44</v>
      </c>
      <c r="Q207" s="12">
        <v>-4.0000000000873115E-2</v>
      </c>
      <c r="R207" s="12">
        <f t="shared" si="7"/>
        <v>3573.9999999999991</v>
      </c>
      <c r="S207" s="12">
        <v>11782</v>
      </c>
    </row>
    <row r="208" spans="1:19" x14ac:dyDescent="0.25">
      <c r="A208" s="2" t="s">
        <v>479</v>
      </c>
      <c r="B208" s="1" t="s">
        <v>480</v>
      </c>
      <c r="C208" s="12">
        <v>13659.5</v>
      </c>
      <c r="D208" s="12">
        <v>0</v>
      </c>
      <c r="E208" s="12">
        <v>1016</v>
      </c>
      <c r="F208" s="12">
        <v>524.4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f t="shared" si="6"/>
        <v>15199.9</v>
      </c>
      <c r="O208" s="12">
        <v>2003.6</v>
      </c>
      <c r="P208" s="12">
        <v>1204</v>
      </c>
      <c r="Q208" s="12">
        <v>-0.2000000000007276</v>
      </c>
      <c r="R208" s="12">
        <f t="shared" si="7"/>
        <v>3207.3999999999992</v>
      </c>
      <c r="S208" s="12">
        <v>11992.5</v>
      </c>
    </row>
    <row r="209" spans="1:19" x14ac:dyDescent="0.25">
      <c r="A209" s="2" t="s">
        <v>481</v>
      </c>
      <c r="B209" s="1" t="s">
        <v>482</v>
      </c>
      <c r="C209" s="12">
        <v>13656</v>
      </c>
      <c r="D209" s="12">
        <v>0</v>
      </c>
      <c r="E209" s="12">
        <v>1016</v>
      </c>
      <c r="F209" s="12">
        <v>684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2276</v>
      </c>
      <c r="N209" s="12">
        <f t="shared" si="6"/>
        <v>17632</v>
      </c>
      <c r="O209" s="12">
        <v>2489.7600000000002</v>
      </c>
      <c r="P209" s="12">
        <v>1570.44</v>
      </c>
      <c r="Q209" s="12">
        <v>-0.2000000000007276</v>
      </c>
      <c r="R209" s="12">
        <f t="shared" si="7"/>
        <v>4059.9999999999995</v>
      </c>
      <c r="S209" s="12">
        <v>13572</v>
      </c>
    </row>
    <row r="210" spans="1:19" x14ac:dyDescent="0.25">
      <c r="A210" s="2" t="s">
        <v>483</v>
      </c>
      <c r="B210" s="1" t="s">
        <v>484</v>
      </c>
      <c r="C210" s="12">
        <v>13656</v>
      </c>
      <c r="D210" s="12">
        <v>0</v>
      </c>
      <c r="E210" s="12">
        <v>1016</v>
      </c>
      <c r="F210" s="12">
        <v>684</v>
      </c>
      <c r="G210" s="12">
        <v>0</v>
      </c>
      <c r="H210" s="12">
        <v>0</v>
      </c>
      <c r="I210" s="12">
        <v>455.2</v>
      </c>
      <c r="J210" s="12">
        <v>0</v>
      </c>
      <c r="K210" s="12">
        <v>0</v>
      </c>
      <c r="L210" s="12">
        <v>0</v>
      </c>
      <c r="M210" s="12">
        <v>0</v>
      </c>
      <c r="N210" s="12">
        <f t="shared" si="6"/>
        <v>15811.2</v>
      </c>
      <c r="O210" s="12">
        <v>2052.2199999999998</v>
      </c>
      <c r="P210" s="12">
        <v>1570.44</v>
      </c>
      <c r="Q210" s="12">
        <v>4.0000000000873115E-2</v>
      </c>
      <c r="R210" s="12">
        <f t="shared" si="7"/>
        <v>3622.7000000000007</v>
      </c>
      <c r="S210" s="12">
        <v>12188.5</v>
      </c>
    </row>
    <row r="211" spans="1:19" x14ac:dyDescent="0.25">
      <c r="A211" s="2" t="s">
        <v>485</v>
      </c>
      <c r="B211" s="1" t="s">
        <v>486</v>
      </c>
      <c r="C211" s="12">
        <v>13656</v>
      </c>
      <c r="D211" s="12">
        <v>0</v>
      </c>
      <c r="E211" s="12">
        <v>1016</v>
      </c>
      <c r="F211" s="12">
        <v>228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f t="shared" si="6"/>
        <v>14900</v>
      </c>
      <c r="O211" s="12">
        <f>1954.9-181.11</f>
        <v>1773.79</v>
      </c>
      <c r="P211" s="12">
        <v>785.22</v>
      </c>
      <c r="Q211" s="12">
        <v>252.48999999999978</v>
      </c>
      <c r="R211" s="12">
        <f t="shared" si="7"/>
        <v>2811.5</v>
      </c>
      <c r="S211" s="12">
        <v>12088.5</v>
      </c>
    </row>
    <row r="212" spans="1:19" x14ac:dyDescent="0.25">
      <c r="A212" s="2" t="s">
        <v>487</v>
      </c>
      <c r="B212" s="1" t="s">
        <v>488</v>
      </c>
      <c r="C212" s="12">
        <v>12745.6</v>
      </c>
      <c r="D212" s="12">
        <v>0</v>
      </c>
      <c r="E212" s="12">
        <v>1016</v>
      </c>
      <c r="F212" s="12">
        <v>684</v>
      </c>
      <c r="G212" s="12">
        <v>0</v>
      </c>
      <c r="H212" s="12">
        <v>0</v>
      </c>
      <c r="I212" s="12">
        <v>455.2</v>
      </c>
      <c r="J212" s="12">
        <v>0</v>
      </c>
      <c r="K212" s="12">
        <v>0</v>
      </c>
      <c r="L212" s="12">
        <v>0</v>
      </c>
      <c r="M212" s="12">
        <v>0</v>
      </c>
      <c r="N212" s="12">
        <f t="shared" si="6"/>
        <v>14900.800000000001</v>
      </c>
      <c r="O212" s="12">
        <v>1857.76</v>
      </c>
      <c r="P212" s="12">
        <v>1465.74</v>
      </c>
      <c r="Q212" s="12">
        <v>-0.19999999999890861</v>
      </c>
      <c r="R212" s="12">
        <f t="shared" si="7"/>
        <v>3323.3000000000011</v>
      </c>
      <c r="S212" s="12">
        <v>11577.5</v>
      </c>
    </row>
    <row r="213" spans="1:19" x14ac:dyDescent="0.25">
      <c r="A213" s="2" t="s">
        <v>489</v>
      </c>
      <c r="B213" s="1" t="s">
        <v>490</v>
      </c>
      <c r="C213" s="12">
        <v>13656</v>
      </c>
      <c r="D213" s="12">
        <v>0</v>
      </c>
      <c r="E213" s="12">
        <v>1016</v>
      </c>
      <c r="F213" s="12">
        <v>638.4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f t="shared" si="6"/>
        <v>15310.4</v>
      </c>
      <c r="O213" s="12">
        <v>1799.4</v>
      </c>
      <c r="P213" s="12">
        <v>1465.74</v>
      </c>
      <c r="Q213" s="12">
        <v>0.25999999999839929</v>
      </c>
      <c r="R213" s="12">
        <f t="shared" si="7"/>
        <v>3265.3999999999987</v>
      </c>
      <c r="S213" s="12">
        <v>12045</v>
      </c>
    </row>
    <row r="214" spans="1:19" x14ac:dyDescent="0.25">
      <c r="A214" s="2" t="s">
        <v>491</v>
      </c>
      <c r="B214" s="1" t="s">
        <v>492</v>
      </c>
      <c r="C214" s="12">
        <v>13656</v>
      </c>
      <c r="D214" s="12">
        <v>0</v>
      </c>
      <c r="E214" s="12">
        <v>1016</v>
      </c>
      <c r="F214" s="12">
        <v>684</v>
      </c>
      <c r="G214" s="12">
        <v>0</v>
      </c>
      <c r="H214" s="12">
        <v>0</v>
      </c>
      <c r="I214" s="12">
        <v>455.2</v>
      </c>
      <c r="J214" s="12">
        <v>0</v>
      </c>
      <c r="K214" s="12">
        <v>0</v>
      </c>
      <c r="L214" s="12">
        <v>0</v>
      </c>
      <c r="M214" s="12">
        <v>0</v>
      </c>
      <c r="N214" s="12">
        <f t="shared" si="6"/>
        <v>15811.2</v>
      </c>
      <c r="O214" s="12">
        <v>2052.2199999999998</v>
      </c>
      <c r="P214" s="12">
        <v>1570.44</v>
      </c>
      <c r="Q214" s="12">
        <v>4.0000000000873115E-2</v>
      </c>
      <c r="R214" s="12">
        <f t="shared" si="7"/>
        <v>3622.7000000000007</v>
      </c>
      <c r="S214" s="12">
        <v>12188.5</v>
      </c>
    </row>
    <row r="215" spans="1:19" x14ac:dyDescent="0.25">
      <c r="A215" s="14"/>
      <c r="B215" s="6"/>
      <c r="C215" s="6" t="s">
        <v>545</v>
      </c>
      <c r="D215" s="6" t="s">
        <v>545</v>
      </c>
      <c r="E215" s="6" t="s">
        <v>545</v>
      </c>
      <c r="F215" s="6" t="s">
        <v>545</v>
      </c>
      <c r="G215" s="6" t="s">
        <v>545</v>
      </c>
      <c r="H215" s="6" t="s">
        <v>545</v>
      </c>
      <c r="I215" s="6" t="s">
        <v>545</v>
      </c>
      <c r="J215" s="6" t="s">
        <v>545</v>
      </c>
      <c r="K215" s="6" t="s">
        <v>545</v>
      </c>
      <c r="L215" s="6" t="s">
        <v>545</v>
      </c>
      <c r="M215" s="6" t="s">
        <v>545</v>
      </c>
      <c r="N215" s="6" t="s">
        <v>545</v>
      </c>
      <c r="O215" s="6" t="s">
        <v>545</v>
      </c>
      <c r="P215" s="6" t="s">
        <v>545</v>
      </c>
      <c r="Q215" s="6" t="s">
        <v>545</v>
      </c>
      <c r="R215" s="6" t="s">
        <v>545</v>
      </c>
      <c r="S215" s="6" t="s">
        <v>545</v>
      </c>
    </row>
    <row r="216" spans="1:19" x14ac:dyDescent="0.25">
      <c r="A216" s="11" t="s">
        <v>544</v>
      </c>
      <c r="C216" s="12"/>
      <c r="N216" s="12"/>
      <c r="R216" s="12"/>
    </row>
    <row r="217" spans="1:19" x14ac:dyDescent="0.25">
      <c r="A217" s="2" t="s">
        <v>338</v>
      </c>
      <c r="B217" s="1" t="s">
        <v>339</v>
      </c>
      <c r="C217" s="12">
        <v>11279.1</v>
      </c>
      <c r="D217" s="12">
        <v>0</v>
      </c>
      <c r="E217" s="12">
        <v>737</v>
      </c>
      <c r="F217" s="12">
        <v>227.5</v>
      </c>
      <c r="G217" s="12">
        <v>739.32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f t="shared" si="6"/>
        <v>12982.92</v>
      </c>
      <c r="O217" s="12">
        <f>772.65-166.38</f>
        <v>606.27</v>
      </c>
      <c r="P217" s="12">
        <v>1297.0999999999999</v>
      </c>
      <c r="Q217" s="12">
        <v>162.54999999999927</v>
      </c>
      <c r="R217" s="12">
        <f t="shared" si="7"/>
        <v>2065.9199999999992</v>
      </c>
      <c r="S217" s="12">
        <v>10917</v>
      </c>
    </row>
    <row r="218" spans="1:19" x14ac:dyDescent="0.25">
      <c r="A218" s="2" t="s">
        <v>340</v>
      </c>
      <c r="B218" s="1" t="s">
        <v>341</v>
      </c>
      <c r="C218" s="12">
        <v>13656</v>
      </c>
      <c r="D218" s="12">
        <v>0</v>
      </c>
      <c r="E218" s="12">
        <v>1016</v>
      </c>
      <c r="F218" s="12">
        <v>684</v>
      </c>
      <c r="G218" s="12">
        <v>492.88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250</v>
      </c>
      <c r="N218" s="12">
        <f t="shared" si="6"/>
        <v>16098.88</v>
      </c>
      <c r="O218" s="12">
        <v>2162.2800000000002</v>
      </c>
      <c r="P218" s="12">
        <v>1570.44</v>
      </c>
      <c r="Q218" s="12">
        <v>6206.66</v>
      </c>
      <c r="R218" s="12">
        <f t="shared" si="7"/>
        <v>9939.380000000001</v>
      </c>
      <c r="S218" s="12">
        <v>6159.5</v>
      </c>
    </row>
    <row r="219" spans="1:19" x14ac:dyDescent="0.25">
      <c r="A219" s="2" t="s">
        <v>342</v>
      </c>
      <c r="B219" s="1" t="s">
        <v>343</v>
      </c>
      <c r="C219" s="12">
        <v>11208.61</v>
      </c>
      <c r="D219" s="12">
        <v>0</v>
      </c>
      <c r="E219" s="12">
        <v>737</v>
      </c>
      <c r="F219" s="12">
        <v>455</v>
      </c>
      <c r="G219" s="12">
        <v>492.88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f t="shared" si="6"/>
        <v>12893.49</v>
      </c>
      <c r="O219" s="12">
        <v>1477.61</v>
      </c>
      <c r="P219" s="12">
        <v>1297.0999999999999</v>
      </c>
      <c r="Q219" s="12">
        <v>162.77999999999884</v>
      </c>
      <c r="R219" s="12">
        <f t="shared" si="7"/>
        <v>2937.4899999999989</v>
      </c>
      <c r="S219" s="12">
        <v>9956</v>
      </c>
    </row>
    <row r="220" spans="1:19" x14ac:dyDescent="0.25">
      <c r="A220" s="2" t="s">
        <v>344</v>
      </c>
      <c r="B220" s="1" t="s">
        <v>345</v>
      </c>
      <c r="C220" s="12">
        <v>13656</v>
      </c>
      <c r="D220" s="12">
        <v>0</v>
      </c>
      <c r="E220" s="12">
        <v>1016</v>
      </c>
      <c r="F220" s="12">
        <v>684</v>
      </c>
      <c r="G220" s="12">
        <v>369.66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125</v>
      </c>
      <c r="N220" s="12">
        <f t="shared" si="6"/>
        <v>15850.66</v>
      </c>
      <c r="O220" s="12">
        <v>2109.2600000000002</v>
      </c>
      <c r="P220" s="12">
        <v>1570.44</v>
      </c>
      <c r="Q220" s="12">
        <v>186.95999999999913</v>
      </c>
      <c r="R220" s="12">
        <f t="shared" si="7"/>
        <v>3866.6599999999994</v>
      </c>
      <c r="S220" s="12">
        <v>11984</v>
      </c>
    </row>
    <row r="221" spans="1:19" x14ac:dyDescent="0.25">
      <c r="A221" s="2" t="s">
        <v>346</v>
      </c>
      <c r="B221" s="1" t="s">
        <v>347</v>
      </c>
      <c r="C221" s="12">
        <v>13656</v>
      </c>
      <c r="D221" s="12">
        <v>0</v>
      </c>
      <c r="E221" s="12">
        <v>1016</v>
      </c>
      <c r="F221" s="12">
        <v>684</v>
      </c>
      <c r="G221" s="12">
        <v>246.44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f t="shared" si="6"/>
        <v>15602.44</v>
      </c>
      <c r="O221" s="12">
        <v>2056.2399999999998</v>
      </c>
      <c r="P221" s="12">
        <v>1570.44</v>
      </c>
      <c r="Q221" s="12">
        <v>4304.76</v>
      </c>
      <c r="R221" s="12">
        <f t="shared" si="7"/>
        <v>7931.4400000000005</v>
      </c>
      <c r="S221" s="12">
        <v>7671</v>
      </c>
    </row>
    <row r="222" spans="1:19" x14ac:dyDescent="0.25">
      <c r="A222" s="2" t="s">
        <v>348</v>
      </c>
      <c r="B222" s="1" t="s">
        <v>349</v>
      </c>
      <c r="C222" s="12">
        <v>11251.69</v>
      </c>
      <c r="D222" s="12">
        <v>0</v>
      </c>
      <c r="E222" s="12">
        <v>737</v>
      </c>
      <c r="F222" s="12">
        <v>455</v>
      </c>
      <c r="G222" s="12">
        <v>246.44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f t="shared" si="6"/>
        <v>12690.130000000001</v>
      </c>
      <c r="O222" s="12">
        <v>1434.18</v>
      </c>
      <c r="P222" s="12">
        <v>1297.0999999999999</v>
      </c>
      <c r="Q222" s="12">
        <v>5496.8500000000022</v>
      </c>
      <c r="R222" s="12">
        <f t="shared" si="7"/>
        <v>8228.130000000001</v>
      </c>
      <c r="S222" s="12">
        <v>4462</v>
      </c>
    </row>
    <row r="223" spans="1:19" x14ac:dyDescent="0.25">
      <c r="A223" s="2" t="s">
        <v>350</v>
      </c>
      <c r="B223" s="1" t="s">
        <v>351</v>
      </c>
      <c r="C223" s="12">
        <v>13630.08</v>
      </c>
      <c r="D223" s="12">
        <v>0</v>
      </c>
      <c r="E223" s="12">
        <v>1016</v>
      </c>
      <c r="F223" s="12">
        <v>684</v>
      </c>
      <c r="G223" s="12">
        <v>246.44</v>
      </c>
      <c r="H223" s="12">
        <v>0</v>
      </c>
      <c r="I223" s="12">
        <v>455.2</v>
      </c>
      <c r="J223" s="12">
        <v>0</v>
      </c>
      <c r="K223" s="12">
        <v>0</v>
      </c>
      <c r="L223" s="12">
        <v>0</v>
      </c>
      <c r="M223" s="12">
        <v>0</v>
      </c>
      <c r="N223" s="12">
        <f t="shared" si="6"/>
        <v>16031.720000000001</v>
      </c>
      <c r="O223" s="12">
        <v>2099.33</v>
      </c>
      <c r="P223" s="12">
        <v>1570.44</v>
      </c>
      <c r="Q223" s="12">
        <v>3864.9500000000007</v>
      </c>
      <c r="R223" s="12">
        <f t="shared" si="7"/>
        <v>7534.7200000000012</v>
      </c>
      <c r="S223" s="12">
        <v>8497</v>
      </c>
    </row>
    <row r="224" spans="1:19" x14ac:dyDescent="0.25">
      <c r="A224" s="2" t="s">
        <v>352</v>
      </c>
      <c r="B224" s="1" t="s">
        <v>353</v>
      </c>
      <c r="C224" s="12">
        <v>13656</v>
      </c>
      <c r="D224" s="12">
        <v>0</v>
      </c>
      <c r="E224" s="12">
        <v>1016</v>
      </c>
      <c r="F224" s="12">
        <v>684</v>
      </c>
      <c r="G224" s="12">
        <v>246.44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f t="shared" si="6"/>
        <v>15602.44</v>
      </c>
      <c r="O224" s="12">
        <v>2056.2399999999998</v>
      </c>
      <c r="P224" s="12">
        <v>1570.44</v>
      </c>
      <c r="Q224" s="12">
        <v>186.76000000000022</v>
      </c>
      <c r="R224" s="12">
        <f t="shared" si="7"/>
        <v>3813.44</v>
      </c>
      <c r="S224" s="12">
        <v>11789</v>
      </c>
    </row>
    <row r="225" spans="1:19" x14ac:dyDescent="0.25">
      <c r="A225" s="2" t="s">
        <v>354</v>
      </c>
      <c r="B225" s="1" t="s">
        <v>355</v>
      </c>
      <c r="C225" s="12">
        <v>13631.34</v>
      </c>
      <c r="D225" s="12">
        <v>0</v>
      </c>
      <c r="E225" s="12">
        <v>1016</v>
      </c>
      <c r="F225" s="12">
        <v>570</v>
      </c>
      <c r="G225" s="12">
        <v>246.44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f t="shared" si="6"/>
        <v>15463.78</v>
      </c>
      <c r="O225" s="12">
        <v>2026.62</v>
      </c>
      <c r="P225" s="12">
        <v>1570.44</v>
      </c>
      <c r="Q225" s="12">
        <v>6668.2200000000012</v>
      </c>
      <c r="R225" s="12">
        <f t="shared" si="7"/>
        <v>10265.280000000001</v>
      </c>
      <c r="S225" s="12">
        <v>5198.5</v>
      </c>
    </row>
    <row r="226" spans="1:19" x14ac:dyDescent="0.25">
      <c r="A226" s="2" t="s">
        <v>356</v>
      </c>
      <c r="B226" s="1" t="s">
        <v>357</v>
      </c>
      <c r="C226" s="12">
        <v>11103.9</v>
      </c>
      <c r="D226" s="12">
        <v>0</v>
      </c>
      <c r="E226" s="12">
        <v>784</v>
      </c>
      <c r="F226" s="12">
        <v>499</v>
      </c>
      <c r="G226" s="12">
        <v>246.44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f t="shared" si="6"/>
        <v>12633.34</v>
      </c>
      <c r="O226" s="12">
        <v>1422.04</v>
      </c>
      <c r="P226" s="12">
        <v>1276.94</v>
      </c>
      <c r="Q226" s="12">
        <v>5210.8600000000006</v>
      </c>
      <c r="R226" s="12">
        <f t="shared" si="7"/>
        <v>7909.84</v>
      </c>
      <c r="S226" s="12">
        <v>4723.5</v>
      </c>
    </row>
    <row r="227" spans="1:19" x14ac:dyDescent="0.25">
      <c r="A227" s="2" t="s">
        <v>358</v>
      </c>
      <c r="B227" s="1" t="s">
        <v>359</v>
      </c>
      <c r="C227" s="12">
        <v>12290.4</v>
      </c>
      <c r="D227" s="12">
        <v>0</v>
      </c>
      <c r="E227" s="12">
        <v>1016</v>
      </c>
      <c r="F227" s="12">
        <v>638.4</v>
      </c>
      <c r="G227" s="12">
        <v>246.44</v>
      </c>
      <c r="H227" s="12">
        <v>0</v>
      </c>
      <c r="I227" s="12">
        <v>455.2</v>
      </c>
      <c r="J227" s="12">
        <v>0</v>
      </c>
      <c r="K227" s="12">
        <v>0</v>
      </c>
      <c r="L227" s="12">
        <v>0</v>
      </c>
      <c r="M227" s="12">
        <v>0</v>
      </c>
      <c r="N227" s="12">
        <f t="shared" si="6"/>
        <v>14646.44</v>
      </c>
      <c r="O227" s="12">
        <v>1803.43</v>
      </c>
      <c r="P227" s="12">
        <v>1570.44</v>
      </c>
      <c r="Q227" s="12">
        <v>4674.57</v>
      </c>
      <c r="R227" s="12">
        <f t="shared" si="7"/>
        <v>8048.44</v>
      </c>
      <c r="S227" s="12">
        <v>6598</v>
      </c>
    </row>
    <row r="228" spans="1:19" x14ac:dyDescent="0.25">
      <c r="A228" s="2" t="s">
        <v>360</v>
      </c>
      <c r="B228" s="1" t="s">
        <v>361</v>
      </c>
      <c r="C228" s="12">
        <v>13643.99</v>
      </c>
      <c r="D228" s="12">
        <v>0</v>
      </c>
      <c r="E228" s="12">
        <v>1016</v>
      </c>
      <c r="F228" s="12">
        <v>684</v>
      </c>
      <c r="G228" s="12">
        <v>246.44</v>
      </c>
      <c r="H228" s="12">
        <v>0</v>
      </c>
      <c r="I228" s="12">
        <v>455.2</v>
      </c>
      <c r="J228" s="12">
        <v>0</v>
      </c>
      <c r="K228" s="12">
        <v>0</v>
      </c>
      <c r="L228" s="12">
        <v>0</v>
      </c>
      <c r="M228" s="12">
        <v>0</v>
      </c>
      <c r="N228" s="12">
        <f t="shared" si="6"/>
        <v>16045.630000000001</v>
      </c>
      <c r="O228" s="12">
        <v>2102.3000000000002</v>
      </c>
      <c r="P228" s="12">
        <v>1570.44</v>
      </c>
      <c r="Q228" s="12">
        <v>4409.3900000000012</v>
      </c>
      <c r="R228" s="12">
        <f t="shared" si="7"/>
        <v>8082.130000000001</v>
      </c>
      <c r="S228" s="12">
        <v>7963.5</v>
      </c>
    </row>
    <row r="229" spans="1:19" x14ac:dyDescent="0.25">
      <c r="A229" s="2" t="s">
        <v>364</v>
      </c>
      <c r="B229" s="1" t="s">
        <v>365</v>
      </c>
      <c r="C229" s="12">
        <v>13656</v>
      </c>
      <c r="D229" s="12">
        <v>0</v>
      </c>
      <c r="E229" s="12">
        <v>1016</v>
      </c>
      <c r="F229" s="12">
        <v>684</v>
      </c>
      <c r="G229" s="12">
        <v>246.44</v>
      </c>
      <c r="H229" s="12">
        <v>0</v>
      </c>
      <c r="I229" s="12">
        <v>455.2</v>
      </c>
      <c r="J229" s="12">
        <v>0</v>
      </c>
      <c r="K229" s="12">
        <v>0</v>
      </c>
      <c r="L229" s="12">
        <v>0</v>
      </c>
      <c r="M229" s="12">
        <v>0</v>
      </c>
      <c r="N229" s="12">
        <f t="shared" si="6"/>
        <v>16057.640000000001</v>
      </c>
      <c r="O229" s="12">
        <v>2104.86</v>
      </c>
      <c r="P229" s="12">
        <v>1570.44</v>
      </c>
      <c r="Q229" s="12">
        <v>5911.34</v>
      </c>
      <c r="R229" s="12">
        <f t="shared" si="7"/>
        <v>9586.64</v>
      </c>
      <c r="S229" s="12">
        <v>6471</v>
      </c>
    </row>
    <row r="230" spans="1:19" x14ac:dyDescent="0.25">
      <c r="A230" s="2" t="s">
        <v>366</v>
      </c>
      <c r="B230" s="1" t="s">
        <v>367</v>
      </c>
      <c r="C230" s="12">
        <v>14286.9</v>
      </c>
      <c r="D230" s="12">
        <v>400</v>
      </c>
      <c r="E230" s="12">
        <v>788</v>
      </c>
      <c r="F230" s="12">
        <v>468</v>
      </c>
      <c r="G230" s="12">
        <v>246.44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f t="shared" si="6"/>
        <v>16189.34</v>
      </c>
      <c r="O230" s="12">
        <v>2181.6</v>
      </c>
      <c r="P230" s="12">
        <v>1643</v>
      </c>
      <c r="Q230" s="12">
        <v>1529.7399999999998</v>
      </c>
      <c r="R230" s="12">
        <f t="shared" si="7"/>
        <v>5354.34</v>
      </c>
      <c r="S230" s="12">
        <v>10835</v>
      </c>
    </row>
    <row r="231" spans="1:19" x14ac:dyDescent="0.25">
      <c r="A231" s="2" t="s">
        <v>368</v>
      </c>
      <c r="B231" s="1" t="s">
        <v>369</v>
      </c>
      <c r="C231" s="12">
        <v>13656</v>
      </c>
      <c r="D231" s="12">
        <v>0</v>
      </c>
      <c r="E231" s="12">
        <v>1016</v>
      </c>
      <c r="F231" s="12">
        <v>684</v>
      </c>
      <c r="G231" s="12">
        <v>0</v>
      </c>
      <c r="H231" s="12">
        <v>1082.3599999999999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f t="shared" si="6"/>
        <v>16438.36</v>
      </c>
      <c r="O231" s="12">
        <v>2133.65</v>
      </c>
      <c r="P231" s="12">
        <v>1570.44</v>
      </c>
      <c r="Q231" s="12">
        <v>2592.2700000000004</v>
      </c>
      <c r="R231" s="12">
        <f t="shared" si="7"/>
        <v>6296.3600000000006</v>
      </c>
      <c r="S231" s="12">
        <v>10142</v>
      </c>
    </row>
    <row r="232" spans="1:19" x14ac:dyDescent="0.25">
      <c r="A232" s="2" t="s">
        <v>370</v>
      </c>
      <c r="B232" s="1" t="s">
        <v>371</v>
      </c>
      <c r="C232" s="12">
        <v>13504.27</v>
      </c>
      <c r="D232" s="12">
        <v>0</v>
      </c>
      <c r="E232" s="12">
        <v>1016</v>
      </c>
      <c r="F232" s="12">
        <v>684</v>
      </c>
      <c r="G232" s="12">
        <v>0</v>
      </c>
      <c r="H232" s="12">
        <v>0</v>
      </c>
      <c r="I232" s="12">
        <v>455.2</v>
      </c>
      <c r="J232" s="12">
        <v>0</v>
      </c>
      <c r="K232" s="12">
        <v>0</v>
      </c>
      <c r="L232" s="12">
        <v>0</v>
      </c>
      <c r="M232" s="12">
        <v>0</v>
      </c>
      <c r="N232" s="12">
        <f t="shared" si="6"/>
        <v>15659.470000000001</v>
      </c>
      <c r="O232" s="12">
        <v>2019.81</v>
      </c>
      <c r="P232" s="12">
        <v>1570.44</v>
      </c>
      <c r="Q232" s="12">
        <v>3310.2200000000012</v>
      </c>
      <c r="R232" s="12">
        <f t="shared" si="7"/>
        <v>6900.4700000000012</v>
      </c>
      <c r="S232" s="12">
        <v>8759</v>
      </c>
    </row>
    <row r="233" spans="1:19" x14ac:dyDescent="0.25">
      <c r="A233" s="2" t="s">
        <v>372</v>
      </c>
      <c r="B233" s="1" t="s">
        <v>373</v>
      </c>
      <c r="C233" s="12">
        <v>13656</v>
      </c>
      <c r="D233" s="12">
        <v>0</v>
      </c>
      <c r="E233" s="12">
        <v>1016</v>
      </c>
      <c r="F233" s="12">
        <v>684</v>
      </c>
      <c r="G233" s="12">
        <v>0</v>
      </c>
      <c r="H233" s="12">
        <v>405.89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f t="shared" si="6"/>
        <v>15761.89</v>
      </c>
      <c r="O233" s="12">
        <v>2046.95</v>
      </c>
      <c r="P233" s="12">
        <v>1570.44</v>
      </c>
      <c r="Q233" s="12">
        <v>4927.5</v>
      </c>
      <c r="R233" s="12">
        <f t="shared" si="7"/>
        <v>8544.89</v>
      </c>
      <c r="S233" s="12">
        <v>7217</v>
      </c>
    </row>
    <row r="234" spans="1:19" x14ac:dyDescent="0.25">
      <c r="A234" s="2" t="s">
        <v>378</v>
      </c>
      <c r="B234" s="1" t="s">
        <v>379</v>
      </c>
      <c r="C234" s="12">
        <v>14604.9</v>
      </c>
      <c r="D234" s="12">
        <v>0</v>
      </c>
      <c r="E234" s="12">
        <v>1046</v>
      </c>
      <c r="F234" s="12">
        <v>555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f t="shared" si="6"/>
        <v>16205.9</v>
      </c>
      <c r="O234" s="12">
        <v>1675.97</v>
      </c>
      <c r="P234" s="12">
        <v>1679.56</v>
      </c>
      <c r="Q234" s="12">
        <v>504.86999999999898</v>
      </c>
      <c r="R234" s="12">
        <f t="shared" si="7"/>
        <v>3860.3999999999987</v>
      </c>
      <c r="S234" s="12">
        <v>12345.5</v>
      </c>
    </row>
    <row r="235" spans="1:19" x14ac:dyDescent="0.25">
      <c r="A235" s="2" t="s">
        <v>380</v>
      </c>
      <c r="B235" s="1" t="s">
        <v>381</v>
      </c>
      <c r="C235" s="12">
        <v>13630.710000000001</v>
      </c>
      <c r="D235" s="12">
        <v>0</v>
      </c>
      <c r="E235" s="12">
        <v>1016</v>
      </c>
      <c r="F235" s="12">
        <v>638.4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f t="shared" si="6"/>
        <v>15285.11</v>
      </c>
      <c r="O235" s="12">
        <v>1891.23</v>
      </c>
      <c r="P235" s="12">
        <v>1570.44</v>
      </c>
      <c r="Q235" s="12">
        <v>186.94000000000051</v>
      </c>
      <c r="R235" s="12">
        <f t="shared" si="7"/>
        <v>3648.6100000000006</v>
      </c>
      <c r="S235" s="12">
        <v>11636.5</v>
      </c>
    </row>
    <row r="236" spans="1:19" x14ac:dyDescent="0.25">
      <c r="A236" s="2" t="s">
        <v>382</v>
      </c>
      <c r="B236" s="1" t="s">
        <v>383</v>
      </c>
      <c r="C236" s="12">
        <v>13656</v>
      </c>
      <c r="D236" s="12">
        <v>0</v>
      </c>
      <c r="E236" s="12">
        <v>1016</v>
      </c>
      <c r="F236" s="12">
        <v>684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f t="shared" si="6"/>
        <v>15356</v>
      </c>
      <c r="O236" s="12">
        <v>2003.6</v>
      </c>
      <c r="P236" s="12">
        <v>1570.44</v>
      </c>
      <c r="Q236" s="12">
        <v>186.45999999999913</v>
      </c>
      <c r="R236" s="12">
        <f t="shared" si="7"/>
        <v>3760.4999999999991</v>
      </c>
      <c r="S236" s="12">
        <v>11595.5</v>
      </c>
    </row>
    <row r="237" spans="1:19" x14ac:dyDescent="0.25">
      <c r="A237" s="2" t="s">
        <v>384</v>
      </c>
      <c r="B237" s="1" t="s">
        <v>385</v>
      </c>
      <c r="C237" s="12">
        <v>13637.03</v>
      </c>
      <c r="D237" s="12">
        <v>0</v>
      </c>
      <c r="E237" s="12">
        <v>1016</v>
      </c>
      <c r="F237" s="12">
        <v>684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f t="shared" si="6"/>
        <v>15337.03</v>
      </c>
      <c r="O237" s="12">
        <v>1999.55</v>
      </c>
      <c r="P237" s="12">
        <v>1570.44</v>
      </c>
      <c r="Q237" s="12">
        <v>2798.5400000000009</v>
      </c>
      <c r="R237" s="12">
        <f t="shared" si="7"/>
        <v>6368.5300000000007</v>
      </c>
      <c r="S237" s="12">
        <v>8968.5</v>
      </c>
    </row>
    <row r="238" spans="1:19" x14ac:dyDescent="0.25">
      <c r="A238" s="2" t="s">
        <v>388</v>
      </c>
      <c r="B238" s="1" t="s">
        <v>389</v>
      </c>
      <c r="C238" s="12">
        <v>13656</v>
      </c>
      <c r="D238" s="12">
        <v>0</v>
      </c>
      <c r="E238" s="12">
        <v>1016</v>
      </c>
      <c r="F238" s="12">
        <v>684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f t="shared" si="6"/>
        <v>15356</v>
      </c>
      <c r="O238" s="12">
        <v>2003.6</v>
      </c>
      <c r="P238" s="12">
        <v>1570.44</v>
      </c>
      <c r="Q238" s="12">
        <v>-4.0000000000873115E-2</v>
      </c>
      <c r="R238" s="12">
        <f t="shared" si="7"/>
        <v>3573.9999999999991</v>
      </c>
      <c r="S238" s="12">
        <v>11782</v>
      </c>
    </row>
    <row r="239" spans="1:19" x14ac:dyDescent="0.25">
      <c r="A239" s="2" t="s">
        <v>390</v>
      </c>
      <c r="B239" s="1" t="s">
        <v>391</v>
      </c>
      <c r="C239" s="12">
        <v>13601.63</v>
      </c>
      <c r="D239" s="12">
        <v>0</v>
      </c>
      <c r="E239" s="12">
        <v>1016</v>
      </c>
      <c r="F239" s="12">
        <v>684</v>
      </c>
      <c r="G239" s="12">
        <v>0</v>
      </c>
      <c r="H239" s="12">
        <v>0</v>
      </c>
      <c r="I239" s="12">
        <v>455.2</v>
      </c>
      <c r="J239" s="12">
        <v>0</v>
      </c>
      <c r="K239" s="12">
        <v>0</v>
      </c>
      <c r="L239" s="12">
        <v>0</v>
      </c>
      <c r="M239" s="12">
        <v>0</v>
      </c>
      <c r="N239" s="12">
        <f t="shared" si="6"/>
        <v>15756.83</v>
      </c>
      <c r="O239" s="12">
        <v>2040.6</v>
      </c>
      <c r="P239" s="12">
        <v>1570.44</v>
      </c>
      <c r="Q239" s="12">
        <v>-0.20999999999912689</v>
      </c>
      <c r="R239" s="12">
        <f t="shared" si="7"/>
        <v>3610.8300000000008</v>
      </c>
      <c r="S239" s="12">
        <v>12146</v>
      </c>
    </row>
    <row r="240" spans="1:19" x14ac:dyDescent="0.25">
      <c r="A240" s="2" t="s">
        <v>442</v>
      </c>
      <c r="B240" s="1" t="s">
        <v>443</v>
      </c>
      <c r="C240" s="12">
        <v>10834.99</v>
      </c>
      <c r="D240" s="12">
        <v>0</v>
      </c>
      <c r="E240" s="12">
        <v>737</v>
      </c>
      <c r="F240" s="12">
        <v>455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f t="shared" ref="N240:N256" si="8">SUM(C240:M240)</f>
        <v>12026.99</v>
      </c>
      <c r="O240" s="12">
        <v>1293.04</v>
      </c>
      <c r="P240" s="12">
        <v>1297.0999999999999</v>
      </c>
      <c r="Q240" s="12">
        <v>-0.1499999999996362</v>
      </c>
      <c r="R240" s="12">
        <f t="shared" ref="R240:R256" si="9">SUM(O240:Q240)</f>
        <v>2589.9900000000002</v>
      </c>
      <c r="S240" s="12">
        <v>9437</v>
      </c>
    </row>
    <row r="241" spans="1:19" x14ac:dyDescent="0.25">
      <c r="A241" s="2" t="s">
        <v>444</v>
      </c>
      <c r="B241" s="1" t="s">
        <v>445</v>
      </c>
      <c r="C241" s="12">
        <v>13656</v>
      </c>
      <c r="D241" s="12">
        <v>0</v>
      </c>
      <c r="E241" s="12">
        <v>1016</v>
      </c>
      <c r="F241" s="12">
        <v>342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f t="shared" si="8"/>
        <v>15014</v>
      </c>
      <c r="O241" s="12">
        <v>1930.55</v>
      </c>
      <c r="P241" s="12">
        <v>1570.44</v>
      </c>
      <c r="Q241" s="12">
        <v>1.0000000000218279E-2</v>
      </c>
      <c r="R241" s="12">
        <f t="shared" si="9"/>
        <v>3501</v>
      </c>
      <c r="S241" s="12">
        <v>11513</v>
      </c>
    </row>
    <row r="242" spans="1:19" x14ac:dyDescent="0.25">
      <c r="A242" s="2" t="s">
        <v>446</v>
      </c>
      <c r="B242" s="1" t="s">
        <v>447</v>
      </c>
      <c r="C242" s="12">
        <v>13656</v>
      </c>
      <c r="D242" s="12">
        <v>0</v>
      </c>
      <c r="E242" s="12">
        <v>1016</v>
      </c>
      <c r="F242" s="12">
        <v>684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f t="shared" si="8"/>
        <v>15356</v>
      </c>
      <c r="O242" s="12">
        <v>2003.6</v>
      </c>
      <c r="P242" s="12">
        <v>1570.44</v>
      </c>
      <c r="Q242" s="12">
        <v>-4.0000000000873115E-2</v>
      </c>
      <c r="R242" s="12">
        <f t="shared" si="9"/>
        <v>3573.9999999999991</v>
      </c>
      <c r="S242" s="12">
        <v>11782</v>
      </c>
    </row>
    <row r="243" spans="1:19" x14ac:dyDescent="0.25">
      <c r="A243" s="2" t="s">
        <v>452</v>
      </c>
      <c r="B243" s="1" t="s">
        <v>453</v>
      </c>
      <c r="C243" s="12">
        <v>13656</v>
      </c>
      <c r="D243" s="12">
        <v>0</v>
      </c>
      <c r="E243" s="12">
        <v>1016</v>
      </c>
      <c r="F243" s="12">
        <v>684</v>
      </c>
      <c r="G243" s="12">
        <v>0</v>
      </c>
      <c r="H243" s="12">
        <v>0</v>
      </c>
      <c r="I243" s="12">
        <v>455.2</v>
      </c>
      <c r="J243" s="12">
        <v>0</v>
      </c>
      <c r="K243" s="12">
        <v>0</v>
      </c>
      <c r="L243" s="12">
        <v>0</v>
      </c>
      <c r="M243" s="12">
        <v>0</v>
      </c>
      <c r="N243" s="12">
        <f t="shared" si="8"/>
        <v>15811.2</v>
      </c>
      <c r="O243" s="12">
        <v>2052.2199999999998</v>
      </c>
      <c r="P243" s="12">
        <v>1570.44</v>
      </c>
      <c r="Q243" s="12">
        <v>4.0000000000873115E-2</v>
      </c>
      <c r="R243" s="12">
        <f t="shared" si="9"/>
        <v>3622.7000000000007</v>
      </c>
      <c r="S243" s="12">
        <v>12188.5</v>
      </c>
    </row>
    <row r="244" spans="1:19" x14ac:dyDescent="0.25">
      <c r="A244" s="2" t="s">
        <v>493</v>
      </c>
      <c r="B244" s="1" t="s">
        <v>494</v>
      </c>
      <c r="C244" s="12">
        <v>13656</v>
      </c>
      <c r="D244" s="12">
        <v>0</v>
      </c>
      <c r="E244" s="12">
        <v>1016</v>
      </c>
      <c r="F244" s="12">
        <v>684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f t="shared" si="8"/>
        <v>15356</v>
      </c>
      <c r="O244" s="12">
        <v>2003.6</v>
      </c>
      <c r="P244" s="12">
        <v>1570.44</v>
      </c>
      <c r="Q244" s="12">
        <v>-4.0000000000873115E-2</v>
      </c>
      <c r="R244" s="12">
        <f t="shared" si="9"/>
        <v>3573.9999999999991</v>
      </c>
      <c r="S244" s="12">
        <v>11782</v>
      </c>
    </row>
    <row r="245" spans="1:19" x14ac:dyDescent="0.25">
      <c r="A245" s="2" t="s">
        <v>463</v>
      </c>
      <c r="B245" s="1" t="s">
        <v>464</v>
      </c>
      <c r="C245" s="12">
        <v>12290.4</v>
      </c>
      <c r="D245" s="12">
        <v>0</v>
      </c>
      <c r="E245" s="12">
        <v>1016</v>
      </c>
      <c r="F245" s="12">
        <v>615.6</v>
      </c>
      <c r="G245" s="12">
        <v>0</v>
      </c>
      <c r="H245" s="12">
        <v>0</v>
      </c>
      <c r="I245" s="12">
        <v>455.2</v>
      </c>
      <c r="J245" s="12">
        <v>0</v>
      </c>
      <c r="K245" s="12">
        <v>8605.15</v>
      </c>
      <c r="L245" s="12">
        <v>0</v>
      </c>
      <c r="M245" s="12">
        <v>0</v>
      </c>
      <c r="N245" s="12">
        <f t="shared" si="8"/>
        <v>22982.35</v>
      </c>
      <c r="O245" s="12">
        <v>3042.57</v>
      </c>
      <c r="P245" s="12">
        <v>1570.44</v>
      </c>
      <c r="Q245" s="12">
        <v>0.33999999999650754</v>
      </c>
      <c r="R245" s="12">
        <f t="shared" si="9"/>
        <v>4613.3499999999967</v>
      </c>
      <c r="S245" s="12">
        <v>18369</v>
      </c>
    </row>
    <row r="246" spans="1:19" x14ac:dyDescent="0.25">
      <c r="A246" s="2" t="s">
        <v>465</v>
      </c>
      <c r="B246" s="1" t="s">
        <v>466</v>
      </c>
      <c r="C246" s="12">
        <v>13633.869999999999</v>
      </c>
      <c r="D246" s="12">
        <v>0</v>
      </c>
      <c r="E246" s="12">
        <v>1016</v>
      </c>
      <c r="F246" s="12">
        <v>478.8</v>
      </c>
      <c r="G246" s="12">
        <v>0</v>
      </c>
      <c r="H246" s="12">
        <v>0</v>
      </c>
      <c r="I246" s="12">
        <v>455.2</v>
      </c>
      <c r="J246" s="12">
        <v>0</v>
      </c>
      <c r="K246" s="12">
        <v>8605.15</v>
      </c>
      <c r="L246" s="12">
        <v>0</v>
      </c>
      <c r="M246" s="12">
        <v>0</v>
      </c>
      <c r="N246" s="12">
        <f t="shared" si="8"/>
        <v>24189.019999999997</v>
      </c>
      <c r="O246" s="12">
        <v>2917.66</v>
      </c>
      <c r="P246" s="12">
        <v>1570.44</v>
      </c>
      <c r="Q246" s="12">
        <v>-8.000000000174623E-2</v>
      </c>
      <c r="R246" s="12">
        <f t="shared" si="9"/>
        <v>4488.0199999999986</v>
      </c>
      <c r="S246" s="12">
        <v>19701</v>
      </c>
    </row>
    <row r="247" spans="1:19" x14ac:dyDescent="0.25">
      <c r="A247" s="2" t="s">
        <v>495</v>
      </c>
      <c r="B247" s="1" t="s">
        <v>496</v>
      </c>
      <c r="C247" s="12">
        <v>13656</v>
      </c>
      <c r="D247" s="12">
        <v>0</v>
      </c>
      <c r="E247" s="12">
        <v>1016</v>
      </c>
      <c r="F247" s="12">
        <v>684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f t="shared" si="8"/>
        <v>15356</v>
      </c>
      <c r="O247" s="12">
        <v>2003.6</v>
      </c>
      <c r="P247" s="12">
        <v>1570.44</v>
      </c>
      <c r="Q247" s="12">
        <v>-4.0000000000873115E-2</v>
      </c>
      <c r="R247" s="12">
        <f t="shared" si="9"/>
        <v>3573.9999999999991</v>
      </c>
      <c r="S247" s="12">
        <v>11782</v>
      </c>
    </row>
    <row r="248" spans="1:19" x14ac:dyDescent="0.25">
      <c r="A248" s="2" t="s">
        <v>497</v>
      </c>
      <c r="B248" s="1" t="s">
        <v>498</v>
      </c>
      <c r="C248" s="12">
        <v>12745.6</v>
      </c>
      <c r="D248" s="12">
        <v>0</v>
      </c>
      <c r="E248" s="12">
        <v>1016</v>
      </c>
      <c r="F248" s="12">
        <v>478.8</v>
      </c>
      <c r="G248" s="12">
        <v>0</v>
      </c>
      <c r="H248" s="12">
        <v>0</v>
      </c>
      <c r="I248" s="12">
        <v>0</v>
      </c>
      <c r="J248" s="12">
        <v>0</v>
      </c>
      <c r="K248" s="12">
        <v>3803.73</v>
      </c>
      <c r="L248" s="12">
        <v>0</v>
      </c>
      <c r="M248" s="12">
        <v>0</v>
      </c>
      <c r="N248" s="12">
        <f t="shared" si="8"/>
        <v>18044.13</v>
      </c>
      <c r="O248" s="12">
        <v>2274.66</v>
      </c>
      <c r="P248" s="12">
        <v>1099.31</v>
      </c>
      <c r="Q248" s="12">
        <v>-0.33999999999832653</v>
      </c>
      <c r="R248" s="12">
        <f t="shared" si="9"/>
        <v>3373.6300000000015</v>
      </c>
      <c r="S248" s="12">
        <v>14670.5</v>
      </c>
    </row>
    <row r="249" spans="1:19" x14ac:dyDescent="0.25">
      <c r="A249" s="2" t="s">
        <v>499</v>
      </c>
      <c r="B249" s="1" t="s">
        <v>500</v>
      </c>
      <c r="C249" s="12">
        <v>13656</v>
      </c>
      <c r="D249" s="12">
        <v>0</v>
      </c>
      <c r="E249" s="12">
        <v>1016</v>
      </c>
      <c r="F249" s="12">
        <v>685.1</v>
      </c>
      <c r="G249" s="12">
        <v>0</v>
      </c>
      <c r="H249" s="12">
        <v>0</v>
      </c>
      <c r="I249" s="12">
        <v>455.2</v>
      </c>
      <c r="J249" s="12">
        <v>0</v>
      </c>
      <c r="K249" s="12">
        <v>0</v>
      </c>
      <c r="L249" s="12">
        <v>0</v>
      </c>
      <c r="M249" s="12">
        <v>0</v>
      </c>
      <c r="N249" s="12">
        <f t="shared" si="8"/>
        <v>15812.300000000001</v>
      </c>
      <c r="O249" s="12">
        <v>2052.46</v>
      </c>
      <c r="P249" s="12">
        <v>1570.44</v>
      </c>
      <c r="Q249" s="12">
        <v>0.40000000000145519</v>
      </c>
      <c r="R249" s="12">
        <f t="shared" si="9"/>
        <v>3623.3000000000015</v>
      </c>
      <c r="S249" s="12">
        <v>12189</v>
      </c>
    </row>
    <row r="250" spans="1:19" x14ac:dyDescent="0.25">
      <c r="A250" s="2" t="s">
        <v>501</v>
      </c>
      <c r="B250" s="1" t="s">
        <v>502</v>
      </c>
      <c r="C250" s="12">
        <v>13656</v>
      </c>
      <c r="D250" s="12">
        <v>0</v>
      </c>
      <c r="E250" s="12">
        <v>1016</v>
      </c>
      <c r="F250" s="12">
        <v>684.55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f t="shared" si="8"/>
        <v>15356.55</v>
      </c>
      <c r="O250" s="12">
        <v>2003.72</v>
      </c>
      <c r="P250" s="12">
        <v>1570.44</v>
      </c>
      <c r="Q250" s="12">
        <v>-0.11000000000058208</v>
      </c>
      <c r="R250" s="12">
        <f t="shared" si="9"/>
        <v>3574.0499999999993</v>
      </c>
      <c r="S250" s="12">
        <v>11782.5</v>
      </c>
    </row>
    <row r="251" spans="1:19" x14ac:dyDescent="0.25">
      <c r="A251" s="2" t="s">
        <v>503</v>
      </c>
      <c r="B251" s="1" t="s">
        <v>504</v>
      </c>
      <c r="C251" s="12">
        <v>13656</v>
      </c>
      <c r="D251" s="12">
        <v>0</v>
      </c>
      <c r="E251" s="12">
        <v>1016</v>
      </c>
      <c r="F251" s="12">
        <v>684.55</v>
      </c>
      <c r="G251" s="12">
        <v>0</v>
      </c>
      <c r="H251" s="12">
        <v>0</v>
      </c>
      <c r="I251" s="12">
        <v>455.2</v>
      </c>
      <c r="J251" s="12">
        <v>0</v>
      </c>
      <c r="K251" s="12">
        <v>0</v>
      </c>
      <c r="L251" s="12">
        <v>0</v>
      </c>
      <c r="M251" s="12">
        <v>0</v>
      </c>
      <c r="N251" s="12">
        <f t="shared" si="8"/>
        <v>15811.75</v>
      </c>
      <c r="O251" s="12">
        <v>2052.34</v>
      </c>
      <c r="P251" s="12">
        <v>1570.44</v>
      </c>
      <c r="Q251" s="12">
        <v>-3.0000000000654836E-2</v>
      </c>
      <c r="R251" s="12">
        <f t="shared" si="9"/>
        <v>3622.7499999999995</v>
      </c>
      <c r="S251" s="12">
        <v>12189</v>
      </c>
    </row>
    <row r="252" spans="1:19" x14ac:dyDescent="0.25">
      <c r="A252" s="2" t="s">
        <v>505</v>
      </c>
      <c r="B252" s="1" t="s">
        <v>506</v>
      </c>
      <c r="C252" s="12">
        <v>13159.07</v>
      </c>
      <c r="D252" s="12">
        <v>0</v>
      </c>
      <c r="E252" s="12">
        <v>474.13</v>
      </c>
      <c r="F252" s="12">
        <v>319.2</v>
      </c>
      <c r="G252" s="12">
        <v>0</v>
      </c>
      <c r="H252" s="12">
        <v>0</v>
      </c>
      <c r="I252" s="12">
        <v>455.2</v>
      </c>
      <c r="J252" s="12">
        <v>0</v>
      </c>
      <c r="K252" s="12">
        <v>0</v>
      </c>
      <c r="L252" s="12">
        <v>0</v>
      </c>
      <c r="M252" s="12">
        <v>0</v>
      </c>
      <c r="N252" s="12">
        <f t="shared" si="8"/>
        <v>14407.6</v>
      </c>
      <c r="O252" s="12">
        <v>1752.41</v>
      </c>
      <c r="P252" s="12">
        <v>1465.74</v>
      </c>
      <c r="Q252" s="12">
        <v>-4.9999999999272404E-2</v>
      </c>
      <c r="R252" s="12">
        <f t="shared" si="9"/>
        <v>3218.1000000000008</v>
      </c>
      <c r="S252" s="12">
        <v>11189.5</v>
      </c>
    </row>
    <row r="253" spans="1:19" x14ac:dyDescent="0.25">
      <c r="A253" s="2" t="s">
        <v>507</v>
      </c>
      <c r="B253" s="1" t="s">
        <v>508</v>
      </c>
      <c r="C253" s="12">
        <v>11835.2</v>
      </c>
      <c r="D253" s="12">
        <v>0</v>
      </c>
      <c r="E253" s="12">
        <v>880.53</v>
      </c>
      <c r="F253" s="12">
        <v>593.35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f t="shared" si="8"/>
        <v>13309.080000000002</v>
      </c>
      <c r="O253" s="12">
        <v>1576.55</v>
      </c>
      <c r="P253" s="12">
        <v>1151.6600000000001</v>
      </c>
      <c r="Q253" s="12">
        <v>-0.12999999999738066</v>
      </c>
      <c r="R253" s="12">
        <f t="shared" si="9"/>
        <v>2728.0800000000027</v>
      </c>
      <c r="S253" s="12">
        <v>10581</v>
      </c>
    </row>
    <row r="254" spans="1:19" x14ac:dyDescent="0.25">
      <c r="A254" s="14"/>
      <c r="B254" s="6"/>
      <c r="C254" s="6" t="s">
        <v>545</v>
      </c>
      <c r="D254" s="6" t="s">
        <v>545</v>
      </c>
      <c r="E254" s="6" t="s">
        <v>545</v>
      </c>
      <c r="F254" s="6" t="s">
        <v>545</v>
      </c>
      <c r="G254" s="6" t="s">
        <v>545</v>
      </c>
      <c r="H254" s="6" t="s">
        <v>545</v>
      </c>
      <c r="I254" s="6" t="s">
        <v>545</v>
      </c>
      <c r="J254" s="6" t="s">
        <v>545</v>
      </c>
      <c r="K254" s="6" t="s">
        <v>545</v>
      </c>
      <c r="L254" s="6" t="s">
        <v>545</v>
      </c>
      <c r="M254" s="6" t="s">
        <v>545</v>
      </c>
      <c r="N254" s="6" t="s">
        <v>545</v>
      </c>
      <c r="O254" s="6" t="s">
        <v>545</v>
      </c>
      <c r="P254" s="6" t="s">
        <v>545</v>
      </c>
      <c r="Q254" s="6" t="s">
        <v>545</v>
      </c>
      <c r="R254" s="6" t="s">
        <v>545</v>
      </c>
      <c r="S254" s="6" t="s">
        <v>545</v>
      </c>
    </row>
    <row r="255" spans="1:19" x14ac:dyDescent="0.25">
      <c r="A255" s="11" t="s">
        <v>554</v>
      </c>
      <c r="C255" s="12"/>
      <c r="N255" s="12"/>
      <c r="R255" s="12"/>
    </row>
    <row r="256" spans="1:19" x14ac:dyDescent="0.25">
      <c r="A256" s="2" t="s">
        <v>418</v>
      </c>
      <c r="B256" s="1" t="s">
        <v>419</v>
      </c>
      <c r="C256" s="12">
        <v>29713.8</v>
      </c>
      <c r="D256" s="12">
        <v>0</v>
      </c>
      <c r="E256" s="12">
        <v>1074.48</v>
      </c>
      <c r="F256" s="12">
        <v>723.8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f t="shared" si="8"/>
        <v>31512.079999999998</v>
      </c>
      <c r="O256" s="12">
        <v>5618.9</v>
      </c>
      <c r="P256" s="12">
        <v>3417.08</v>
      </c>
      <c r="Q256" s="12">
        <v>9.9999999998544808E-2</v>
      </c>
      <c r="R256" s="12">
        <f t="shared" si="9"/>
        <v>9036.0799999999981</v>
      </c>
      <c r="S256" s="12">
        <v>22476</v>
      </c>
    </row>
    <row r="257" spans="1:19" x14ac:dyDescent="0.25">
      <c r="A257" s="14"/>
      <c r="B257" s="6"/>
      <c r="C257" s="6" t="s">
        <v>545</v>
      </c>
      <c r="D257" s="6" t="s">
        <v>545</v>
      </c>
      <c r="E257" s="6" t="s">
        <v>545</v>
      </c>
      <c r="F257" s="6" t="s">
        <v>545</v>
      </c>
      <c r="G257" s="6" t="s">
        <v>545</v>
      </c>
      <c r="H257" s="6" t="s">
        <v>545</v>
      </c>
      <c r="I257" s="6" t="s">
        <v>545</v>
      </c>
      <c r="J257" s="6" t="s">
        <v>545</v>
      </c>
      <c r="K257" s="6" t="s">
        <v>545</v>
      </c>
      <c r="L257" s="6" t="s">
        <v>545</v>
      </c>
      <c r="M257" s="6" t="s">
        <v>545</v>
      </c>
      <c r="N257" s="6" t="s">
        <v>545</v>
      </c>
      <c r="O257" s="6" t="s">
        <v>545</v>
      </c>
      <c r="P257" s="6" t="s">
        <v>545</v>
      </c>
      <c r="Q257" s="6" t="s">
        <v>545</v>
      </c>
      <c r="R257" s="6" t="s">
        <v>545</v>
      </c>
      <c r="S257" s="6" t="s">
        <v>545</v>
      </c>
    </row>
  </sheetData>
  <mergeCells count="3">
    <mergeCell ref="B1:R1"/>
    <mergeCell ref="B2:R2"/>
    <mergeCell ref="B3:R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0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6.7109375" style="2" customWidth="1"/>
    <col min="2" max="2" width="27" style="1" customWidth="1"/>
    <col min="3" max="8" width="11" style="1" bestFit="1" customWidth="1"/>
    <col min="9" max="9" width="11" style="1" customWidth="1"/>
    <col min="10" max="12" width="11" style="1" bestFit="1" customWidth="1"/>
    <col min="13" max="13" width="13" style="1" bestFit="1" customWidth="1"/>
    <col min="14" max="14" width="13.5703125" style="1" bestFit="1" customWidth="1"/>
    <col min="15" max="15" width="11" style="1" bestFit="1" customWidth="1"/>
    <col min="16" max="17" width="12.28515625" style="1" bestFit="1" customWidth="1"/>
    <col min="18" max="18" width="12.7109375" style="1" bestFit="1" customWidth="1"/>
    <col min="19" max="19" width="11" style="1" bestFit="1" customWidth="1"/>
    <col min="20" max="16384" width="11.42578125" style="22"/>
  </cols>
  <sheetData>
    <row r="1" spans="1:19" ht="18" x14ac:dyDescent="0.25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 ht="15.75" x14ac:dyDescent="0.25">
      <c r="B2" s="28" t="s">
        <v>575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9" x14ac:dyDescent="0.25">
      <c r="B3" s="26" t="s">
        <v>576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5" spans="1:19" ht="35.25" customHeight="1" thickBot="1" x14ac:dyDescent="0.3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574</v>
      </c>
      <c r="J5" s="8" t="s">
        <v>552</v>
      </c>
      <c r="K5" s="8" t="s">
        <v>393</v>
      </c>
      <c r="L5" s="8" t="s">
        <v>509</v>
      </c>
      <c r="M5" s="9" t="s">
        <v>7</v>
      </c>
      <c r="N5" s="9" t="s">
        <v>8</v>
      </c>
      <c r="O5" s="8" t="s">
        <v>546</v>
      </c>
      <c r="P5" s="8" t="s">
        <v>547</v>
      </c>
      <c r="Q5" s="9" t="s">
        <v>9</v>
      </c>
      <c r="R5" s="9" t="s">
        <v>10</v>
      </c>
      <c r="S5" s="10" t="s">
        <v>11</v>
      </c>
    </row>
    <row r="6" spans="1:19" ht="15.75" thickTop="1" x14ac:dyDescent="0.25">
      <c r="A6" s="11" t="s">
        <v>532</v>
      </c>
    </row>
    <row r="7" spans="1:19" x14ac:dyDescent="0.25">
      <c r="A7" s="2" t="s">
        <v>12</v>
      </c>
      <c r="B7" s="1" t="s">
        <v>13</v>
      </c>
      <c r="C7" s="12">
        <v>10715.4</v>
      </c>
      <c r="D7" s="12">
        <v>200</v>
      </c>
      <c r="E7" s="12">
        <v>719</v>
      </c>
      <c r="F7" s="12">
        <v>497</v>
      </c>
      <c r="G7" s="12">
        <v>616.1</v>
      </c>
      <c r="H7" s="12">
        <v>0</v>
      </c>
      <c r="I7" s="12">
        <v>0</v>
      </c>
      <c r="J7" s="12">
        <v>0</v>
      </c>
      <c r="K7" s="12">
        <v>0</v>
      </c>
      <c r="L7" s="12">
        <v>1785.9</v>
      </c>
      <c r="M7" s="12">
        <v>0</v>
      </c>
      <c r="N7" s="12">
        <f>SUM(C7:M7)</f>
        <v>14533.4</v>
      </c>
      <c r="O7" s="12">
        <v>1446.42</v>
      </c>
      <c r="P7" s="12">
        <v>1232.28</v>
      </c>
      <c r="Q7" s="12">
        <v>1999.7000000000007</v>
      </c>
      <c r="R7" s="12">
        <f>SUM(O7:Q7)</f>
        <v>4678.4000000000005</v>
      </c>
      <c r="S7" s="12">
        <v>9855</v>
      </c>
    </row>
    <row r="8" spans="1:19" x14ac:dyDescent="0.25">
      <c r="A8" s="2" t="s">
        <v>14</v>
      </c>
      <c r="B8" s="1" t="s">
        <v>15</v>
      </c>
      <c r="C8" s="12">
        <v>11499</v>
      </c>
      <c r="D8" s="12">
        <v>0</v>
      </c>
      <c r="E8" s="12">
        <v>820</v>
      </c>
      <c r="F8" s="12">
        <v>510</v>
      </c>
      <c r="G8" s="12">
        <v>246.44</v>
      </c>
      <c r="H8" s="12">
        <v>0</v>
      </c>
      <c r="I8" s="12">
        <v>0</v>
      </c>
      <c r="J8" s="12">
        <v>0</v>
      </c>
      <c r="K8" s="12">
        <v>0</v>
      </c>
      <c r="L8" s="12">
        <v>1916.5</v>
      </c>
      <c r="M8" s="12">
        <v>0</v>
      </c>
      <c r="N8" s="12">
        <f t="shared" ref="N8:N64" si="0">SUM(C8:M8)</f>
        <v>14991.94</v>
      </c>
      <c r="O8" s="12">
        <v>1516.48</v>
      </c>
      <c r="P8" s="12">
        <v>1322.38</v>
      </c>
      <c r="Q8" s="12">
        <v>7.999999999992724E-2</v>
      </c>
      <c r="R8" s="12">
        <f t="shared" ref="R8:R64" si="1">SUM(O8:Q8)</f>
        <v>2838.94</v>
      </c>
      <c r="S8" s="12">
        <v>12153</v>
      </c>
    </row>
    <row r="9" spans="1:19" x14ac:dyDescent="0.25">
      <c r="A9" s="2" t="s">
        <v>16</v>
      </c>
      <c r="B9" s="1" t="s">
        <v>17</v>
      </c>
      <c r="C9" s="12">
        <v>11083.06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1852.15</v>
      </c>
      <c r="M9" s="12">
        <v>0</v>
      </c>
      <c r="N9" s="12">
        <f t="shared" si="0"/>
        <v>14277.21</v>
      </c>
      <c r="O9" s="12">
        <v>1377.56</v>
      </c>
      <c r="P9" s="12">
        <v>1277.98</v>
      </c>
      <c r="Q9" s="12">
        <v>650.16999999999825</v>
      </c>
      <c r="R9" s="12">
        <f t="shared" si="1"/>
        <v>3305.7099999999982</v>
      </c>
      <c r="S9" s="12">
        <v>10971.5</v>
      </c>
    </row>
    <row r="10" spans="1:19" x14ac:dyDescent="0.25">
      <c r="A10" s="2" t="s">
        <v>18</v>
      </c>
      <c r="B10" s="1" t="s">
        <v>19</v>
      </c>
      <c r="C10" s="12">
        <v>28263.599999999999</v>
      </c>
      <c r="D10" s="12">
        <v>0</v>
      </c>
      <c r="E10" s="12">
        <v>904</v>
      </c>
      <c r="F10" s="12">
        <v>649.5</v>
      </c>
      <c r="G10" s="12">
        <v>0</v>
      </c>
      <c r="H10" s="12">
        <v>0</v>
      </c>
      <c r="I10" s="12">
        <v>0</v>
      </c>
      <c r="J10" s="12">
        <v>31408</v>
      </c>
      <c r="K10" s="12">
        <v>0</v>
      </c>
      <c r="L10" s="12">
        <v>7851</v>
      </c>
      <c r="M10" s="12">
        <v>0</v>
      </c>
      <c r="N10" s="12">
        <f t="shared" si="0"/>
        <v>69076.100000000006</v>
      </c>
      <c r="O10" s="12">
        <v>14136.5</v>
      </c>
      <c r="P10" s="12">
        <v>3250.25</v>
      </c>
      <c r="Q10" s="12">
        <v>5335.3500000000058</v>
      </c>
      <c r="R10" s="12">
        <f t="shared" si="1"/>
        <v>22722.100000000006</v>
      </c>
      <c r="S10" s="12">
        <v>46354</v>
      </c>
    </row>
    <row r="11" spans="1:19" x14ac:dyDescent="0.25">
      <c r="A11" s="2" t="s">
        <v>20</v>
      </c>
      <c r="B11" s="1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f>17049.93+2729.91</f>
        <v>19779.84</v>
      </c>
      <c r="L11" s="12">
        <v>0</v>
      </c>
      <c r="M11" s="12">
        <v>0</v>
      </c>
      <c r="N11" s="12">
        <f t="shared" si="0"/>
        <v>19779.84</v>
      </c>
      <c r="O11" s="12">
        <v>2729.91</v>
      </c>
      <c r="P11" s="12">
        <v>0</v>
      </c>
      <c r="Q11" s="12">
        <v>-6.9999999999708962E-2</v>
      </c>
      <c r="R11" s="12">
        <f t="shared" si="1"/>
        <v>2729.84</v>
      </c>
      <c r="S11" s="12">
        <v>17050</v>
      </c>
    </row>
    <row r="12" spans="1:19" x14ac:dyDescent="0.25">
      <c r="A12" s="2" t="s">
        <v>22</v>
      </c>
      <c r="B12" s="1" t="s">
        <v>23</v>
      </c>
      <c r="C12" s="12">
        <v>11378.42</v>
      </c>
      <c r="D12" s="12">
        <v>200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1916.5</v>
      </c>
      <c r="M12" s="12">
        <v>0</v>
      </c>
      <c r="N12" s="12">
        <f t="shared" si="0"/>
        <v>14824.92</v>
      </c>
      <c r="O12" s="12">
        <v>1480.8</v>
      </c>
      <c r="P12" s="12">
        <v>1322.38</v>
      </c>
      <c r="Q12" s="12">
        <v>1589.7399999999998</v>
      </c>
      <c r="R12" s="12">
        <f t="shared" si="1"/>
        <v>4392.92</v>
      </c>
      <c r="S12" s="12">
        <v>10432</v>
      </c>
    </row>
    <row r="13" spans="1:19" x14ac:dyDescent="0.25">
      <c r="A13" s="2" t="s">
        <v>24</v>
      </c>
      <c r="B13" s="1" t="s">
        <v>25</v>
      </c>
      <c r="C13" s="12">
        <v>11499</v>
      </c>
      <c r="D13" s="12">
        <v>400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1916.5</v>
      </c>
      <c r="M13" s="12">
        <v>0</v>
      </c>
      <c r="N13" s="12">
        <f t="shared" si="0"/>
        <v>15145.5</v>
      </c>
      <c r="O13" s="12">
        <v>1549.28</v>
      </c>
      <c r="P13" s="12">
        <v>1322.38</v>
      </c>
      <c r="Q13" s="12">
        <v>-0.15999999999985448</v>
      </c>
      <c r="R13" s="12">
        <f t="shared" si="1"/>
        <v>2871.5</v>
      </c>
      <c r="S13" s="12">
        <v>12274</v>
      </c>
    </row>
    <row r="14" spans="1:19" x14ac:dyDescent="0.25">
      <c r="A14" s="2" t="s">
        <v>396</v>
      </c>
      <c r="B14" s="1" t="s">
        <v>397</v>
      </c>
      <c r="C14" s="12">
        <v>39022.800000000003</v>
      </c>
      <c r="D14" s="12">
        <v>0</v>
      </c>
      <c r="E14" s="12">
        <v>2712</v>
      </c>
      <c r="F14" s="12">
        <v>1948.5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2702.96</v>
      </c>
      <c r="M14" s="12">
        <v>6503.8</v>
      </c>
      <c r="N14" s="12">
        <f t="shared" si="0"/>
        <v>52890.060000000005</v>
      </c>
      <c r="O14" s="12">
        <v>10822.01</v>
      </c>
      <c r="P14" s="12">
        <v>4487.62</v>
      </c>
      <c r="Q14" s="12">
        <v>5597.9300000000076</v>
      </c>
      <c r="R14" s="12">
        <f t="shared" si="1"/>
        <v>20907.560000000009</v>
      </c>
      <c r="S14" s="12">
        <v>31982.5</v>
      </c>
    </row>
    <row r="15" spans="1:19" x14ac:dyDescent="0.25">
      <c r="A15" s="2" t="s">
        <v>398</v>
      </c>
      <c r="B15" s="1" t="s">
        <v>399</v>
      </c>
      <c r="C15" s="12">
        <v>29713.8</v>
      </c>
      <c r="D15" s="12">
        <v>0</v>
      </c>
      <c r="E15" s="12">
        <v>1074.3800000000001</v>
      </c>
      <c r="F15" s="12">
        <v>723.8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3961.84</v>
      </c>
      <c r="M15" s="12">
        <v>0</v>
      </c>
      <c r="N15" s="12">
        <f t="shared" si="0"/>
        <v>35473.82</v>
      </c>
      <c r="O15" s="12">
        <v>5618.88</v>
      </c>
      <c r="P15" s="12">
        <v>3417.08</v>
      </c>
      <c r="Q15" s="12">
        <v>3602.3600000000006</v>
      </c>
      <c r="R15" s="12">
        <f t="shared" si="1"/>
        <v>12638.32</v>
      </c>
      <c r="S15" s="12">
        <v>22835.5</v>
      </c>
    </row>
    <row r="16" spans="1:19" x14ac:dyDescent="0.25">
      <c r="A16" s="2" t="s">
        <v>510</v>
      </c>
      <c r="B16" s="1" t="s">
        <v>511</v>
      </c>
      <c r="C16" s="12">
        <v>20272.2</v>
      </c>
      <c r="D16" s="12">
        <v>0</v>
      </c>
      <c r="E16" s="12">
        <v>1206</v>
      </c>
      <c r="F16" s="12">
        <v>755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f t="shared" si="0"/>
        <v>22233.200000000001</v>
      </c>
      <c r="O16" s="12">
        <v>3472.58</v>
      </c>
      <c r="P16" s="12">
        <v>2331.3000000000002</v>
      </c>
      <c r="Q16" s="12">
        <v>556.31999999999971</v>
      </c>
      <c r="R16" s="12">
        <f t="shared" si="1"/>
        <v>6360.2</v>
      </c>
      <c r="S16" s="12">
        <v>15873</v>
      </c>
    </row>
    <row r="17" spans="1:19" x14ac:dyDescent="0.25">
      <c r="A17" s="2" t="s">
        <v>512</v>
      </c>
      <c r="B17" s="1" t="s">
        <v>513</v>
      </c>
      <c r="C17" s="12">
        <v>9757.44</v>
      </c>
      <c r="D17" s="12">
        <v>0</v>
      </c>
      <c r="E17" s="12">
        <v>651.99</v>
      </c>
      <c r="F17" s="12">
        <v>506.79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f t="shared" si="0"/>
        <v>10916.220000000001</v>
      </c>
      <c r="O17" s="12">
        <v>1147.47</v>
      </c>
      <c r="P17" s="12">
        <v>841.62</v>
      </c>
      <c r="Q17" s="12">
        <v>-0.36999999999898137</v>
      </c>
      <c r="R17" s="12">
        <f t="shared" si="1"/>
        <v>1988.7200000000012</v>
      </c>
      <c r="S17" s="12">
        <v>8927.5</v>
      </c>
    </row>
    <row r="18" spans="1:19" x14ac:dyDescent="0.25">
      <c r="A18" s="14"/>
      <c r="B18" s="6"/>
      <c r="C18" s="6" t="s">
        <v>545</v>
      </c>
      <c r="D18" s="6" t="s">
        <v>545</v>
      </c>
      <c r="E18" s="6" t="s">
        <v>545</v>
      </c>
      <c r="F18" s="6" t="s">
        <v>545</v>
      </c>
      <c r="G18" s="6" t="s">
        <v>545</v>
      </c>
      <c r="H18" s="6" t="s">
        <v>545</v>
      </c>
      <c r="I18" s="6" t="s">
        <v>545</v>
      </c>
      <c r="J18" s="6" t="s">
        <v>545</v>
      </c>
      <c r="K18" s="6" t="s">
        <v>545</v>
      </c>
      <c r="L18" s="6" t="s">
        <v>545</v>
      </c>
      <c r="M18" s="6" t="s">
        <v>545</v>
      </c>
      <c r="N18" s="6" t="s">
        <v>545</v>
      </c>
      <c r="O18" s="6" t="s">
        <v>545</v>
      </c>
      <c r="P18" s="6" t="s">
        <v>545</v>
      </c>
      <c r="Q18" s="6" t="s">
        <v>545</v>
      </c>
      <c r="R18" s="6" t="s">
        <v>545</v>
      </c>
      <c r="S18" s="6" t="s">
        <v>545</v>
      </c>
    </row>
    <row r="19" spans="1:19" x14ac:dyDescent="0.25">
      <c r="A19" s="11" t="s">
        <v>533</v>
      </c>
      <c r="C19" s="12"/>
      <c r="N19" s="12"/>
      <c r="R19" s="12"/>
    </row>
    <row r="20" spans="1:19" x14ac:dyDescent="0.25">
      <c r="A20" s="2" t="s">
        <v>26</v>
      </c>
      <c r="B20" s="1" t="s">
        <v>27</v>
      </c>
      <c r="C20" s="12">
        <v>11264.5</v>
      </c>
      <c r="D20" s="12">
        <v>0</v>
      </c>
      <c r="E20" s="12">
        <v>846</v>
      </c>
      <c r="F20" s="12">
        <v>528</v>
      </c>
      <c r="G20" s="12">
        <v>739.32</v>
      </c>
      <c r="H20" s="12">
        <v>0</v>
      </c>
      <c r="I20" s="12">
        <v>0</v>
      </c>
      <c r="J20" s="12">
        <v>0</v>
      </c>
      <c r="K20" s="12">
        <v>0</v>
      </c>
      <c r="L20" s="12">
        <v>1957.22</v>
      </c>
      <c r="M20" s="12">
        <v>0</v>
      </c>
      <c r="N20" s="12">
        <f t="shared" si="0"/>
        <v>15335.039999999999</v>
      </c>
      <c r="O20" s="12">
        <v>1581.06</v>
      </c>
      <c r="P20" s="12">
        <v>1350.48</v>
      </c>
      <c r="Q20" s="12">
        <v>0</v>
      </c>
      <c r="R20" s="12">
        <f t="shared" si="1"/>
        <v>2931.54</v>
      </c>
      <c r="S20" s="12">
        <v>12403.5</v>
      </c>
    </row>
    <row r="21" spans="1:19" x14ac:dyDescent="0.25">
      <c r="A21" s="2" t="s">
        <v>30</v>
      </c>
      <c r="B21" s="1" t="s">
        <v>31</v>
      </c>
      <c r="C21" s="12">
        <v>10205.1</v>
      </c>
      <c r="D21" s="12">
        <v>400</v>
      </c>
      <c r="E21" s="12">
        <v>707</v>
      </c>
      <c r="F21" s="12">
        <v>484</v>
      </c>
      <c r="G21" s="12">
        <v>616.1</v>
      </c>
      <c r="H21" s="12">
        <v>0</v>
      </c>
      <c r="I21" s="12">
        <v>0</v>
      </c>
      <c r="J21" s="12">
        <v>0</v>
      </c>
      <c r="K21" s="12">
        <v>0</v>
      </c>
      <c r="L21" s="12">
        <v>1700.85</v>
      </c>
      <c r="M21" s="12">
        <v>0</v>
      </c>
      <c r="N21" s="12">
        <f t="shared" si="0"/>
        <v>14113.050000000001</v>
      </c>
      <c r="O21" s="12">
        <v>1374.8</v>
      </c>
      <c r="P21" s="12">
        <v>1173.58</v>
      </c>
      <c r="Q21" s="12">
        <v>151.67000000000189</v>
      </c>
      <c r="R21" s="12">
        <f t="shared" si="1"/>
        <v>2700.050000000002</v>
      </c>
      <c r="S21" s="12">
        <v>11413</v>
      </c>
    </row>
    <row r="22" spans="1:19" x14ac:dyDescent="0.25">
      <c r="A22" s="2" t="s">
        <v>32</v>
      </c>
      <c r="B22" s="1" t="s">
        <v>33</v>
      </c>
      <c r="C22" s="12">
        <v>11499</v>
      </c>
      <c r="D22" s="12">
        <v>200</v>
      </c>
      <c r="E22" s="12">
        <v>820</v>
      </c>
      <c r="F22" s="12">
        <v>510</v>
      </c>
      <c r="G22" s="12">
        <v>492.88</v>
      </c>
      <c r="H22" s="12">
        <v>0</v>
      </c>
      <c r="I22" s="12">
        <v>0</v>
      </c>
      <c r="J22" s="12">
        <v>0</v>
      </c>
      <c r="K22" s="12">
        <v>0</v>
      </c>
      <c r="L22" s="12">
        <v>1916.5</v>
      </c>
      <c r="M22" s="12">
        <v>0</v>
      </c>
      <c r="N22" s="12">
        <f t="shared" si="0"/>
        <v>15438.38</v>
      </c>
      <c r="O22" s="12">
        <v>1611.84</v>
      </c>
      <c r="P22" s="12">
        <v>1322.38</v>
      </c>
      <c r="Q22" s="12">
        <v>4736.16</v>
      </c>
      <c r="R22" s="12">
        <f t="shared" si="1"/>
        <v>7670.38</v>
      </c>
      <c r="S22" s="12">
        <v>7768</v>
      </c>
    </row>
    <row r="23" spans="1:19" x14ac:dyDescent="0.25">
      <c r="A23" s="2" t="s">
        <v>34</v>
      </c>
      <c r="B23" s="1" t="s">
        <v>35</v>
      </c>
      <c r="C23" s="12">
        <v>9028.5</v>
      </c>
      <c r="D23" s="12">
        <v>400</v>
      </c>
      <c r="E23" s="12">
        <v>601</v>
      </c>
      <c r="F23" s="12">
        <v>361</v>
      </c>
      <c r="G23" s="12">
        <v>370</v>
      </c>
      <c r="H23" s="12">
        <v>0</v>
      </c>
      <c r="I23" s="12">
        <v>0</v>
      </c>
      <c r="J23" s="12">
        <v>0</v>
      </c>
      <c r="K23" s="12">
        <v>0</v>
      </c>
      <c r="L23" s="12">
        <v>1504.75</v>
      </c>
      <c r="M23" s="12">
        <v>0</v>
      </c>
      <c r="N23" s="12">
        <f t="shared" si="0"/>
        <v>12265.25</v>
      </c>
      <c r="O23" s="12">
        <v>1059.56</v>
      </c>
      <c r="P23" s="12">
        <v>1038.28</v>
      </c>
      <c r="Q23" s="12">
        <v>3844.41</v>
      </c>
      <c r="R23" s="12">
        <f t="shared" si="1"/>
        <v>5942.25</v>
      </c>
      <c r="S23" s="12">
        <v>6323</v>
      </c>
    </row>
    <row r="24" spans="1:19" x14ac:dyDescent="0.25">
      <c r="A24" s="2" t="s">
        <v>514</v>
      </c>
      <c r="B24" s="1" t="s">
        <v>515</v>
      </c>
      <c r="C24" s="12">
        <v>3607.3</v>
      </c>
      <c r="D24" s="12">
        <v>0</v>
      </c>
      <c r="E24" s="12">
        <v>235.67</v>
      </c>
      <c r="F24" s="12">
        <v>161.34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4004.3100000000004</v>
      </c>
      <c r="O24" s="12">
        <v>314.33999999999997</v>
      </c>
      <c r="P24" s="12">
        <v>0</v>
      </c>
      <c r="Q24" s="12">
        <v>-2.9999999999745341E-2</v>
      </c>
      <c r="R24" s="12">
        <f t="shared" si="1"/>
        <v>314.31000000000023</v>
      </c>
      <c r="S24" s="12">
        <v>3690</v>
      </c>
    </row>
    <row r="25" spans="1:19" x14ac:dyDescent="0.25">
      <c r="A25" s="14"/>
      <c r="B25" s="6"/>
      <c r="C25" s="6" t="s">
        <v>545</v>
      </c>
      <c r="D25" s="6" t="s">
        <v>545</v>
      </c>
      <c r="E25" s="6" t="s">
        <v>545</v>
      </c>
      <c r="F25" s="6" t="s">
        <v>545</v>
      </c>
      <c r="G25" s="6" t="s">
        <v>545</v>
      </c>
      <c r="H25" s="6" t="s">
        <v>545</v>
      </c>
      <c r="I25" s="6" t="s">
        <v>545</v>
      </c>
      <c r="J25" s="6" t="s">
        <v>545</v>
      </c>
      <c r="K25" s="6" t="s">
        <v>545</v>
      </c>
      <c r="L25" s="6" t="s">
        <v>545</v>
      </c>
      <c r="M25" s="6" t="s">
        <v>545</v>
      </c>
      <c r="N25" s="6" t="s">
        <v>545</v>
      </c>
      <c r="O25" s="6" t="s">
        <v>545</v>
      </c>
      <c r="P25" s="6" t="s">
        <v>545</v>
      </c>
      <c r="Q25" s="6" t="s">
        <v>545</v>
      </c>
      <c r="R25" s="6" t="s">
        <v>545</v>
      </c>
      <c r="S25" s="6" t="s">
        <v>545</v>
      </c>
    </row>
    <row r="26" spans="1:19" x14ac:dyDescent="0.25">
      <c r="A26" s="11" t="s">
        <v>534</v>
      </c>
      <c r="C26" s="12"/>
      <c r="N26" s="12"/>
      <c r="R26" s="12"/>
    </row>
    <row r="27" spans="1:19" x14ac:dyDescent="0.25">
      <c r="A27" s="2" t="s">
        <v>36</v>
      </c>
      <c r="B27" s="1" t="s">
        <v>37</v>
      </c>
      <c r="C27" s="12">
        <v>8606.4</v>
      </c>
      <c r="D27" s="12">
        <v>0</v>
      </c>
      <c r="E27" s="12">
        <v>603</v>
      </c>
      <c r="F27" s="12">
        <v>378</v>
      </c>
      <c r="G27" s="12">
        <v>739.32</v>
      </c>
      <c r="H27" s="12">
        <v>0</v>
      </c>
      <c r="I27" s="12">
        <v>0</v>
      </c>
      <c r="J27" s="12">
        <v>0</v>
      </c>
      <c r="K27" s="12">
        <v>0</v>
      </c>
      <c r="L27" s="12">
        <v>1434.4</v>
      </c>
      <c r="M27" s="12">
        <v>0</v>
      </c>
      <c r="N27" s="12">
        <f t="shared" si="0"/>
        <v>11761.119999999999</v>
      </c>
      <c r="O27" s="12">
        <v>981.82</v>
      </c>
      <c r="P27" s="12">
        <v>989.74</v>
      </c>
      <c r="Q27" s="12">
        <v>5.9999999999490683E-2</v>
      </c>
      <c r="R27" s="12">
        <f t="shared" si="1"/>
        <v>1971.6199999999994</v>
      </c>
      <c r="S27" s="12">
        <v>9789.5</v>
      </c>
    </row>
    <row r="28" spans="1:19" x14ac:dyDescent="0.25">
      <c r="A28" s="2" t="s">
        <v>38</v>
      </c>
      <c r="B28" s="1" t="s">
        <v>39</v>
      </c>
      <c r="C28" s="12">
        <v>12266.4</v>
      </c>
      <c r="D28" s="12">
        <v>0</v>
      </c>
      <c r="E28" s="12">
        <v>774.5</v>
      </c>
      <c r="F28" s="12">
        <v>270.89</v>
      </c>
      <c r="G28" s="12">
        <v>616.1</v>
      </c>
      <c r="H28" s="12">
        <v>0</v>
      </c>
      <c r="I28" s="12">
        <v>0</v>
      </c>
      <c r="J28" s="12">
        <v>0</v>
      </c>
      <c r="K28" s="12">
        <v>0</v>
      </c>
      <c r="L28" s="12">
        <v>2044.4</v>
      </c>
      <c r="M28" s="12">
        <v>0</v>
      </c>
      <c r="N28" s="12">
        <f t="shared" si="0"/>
        <v>15972.289999999999</v>
      </c>
      <c r="O28" s="12">
        <v>1295.3399999999999</v>
      </c>
      <c r="P28" s="12">
        <v>1410.64</v>
      </c>
      <c r="Q28" s="12">
        <v>-0.19000000000050932</v>
      </c>
      <c r="R28" s="12">
        <f t="shared" si="1"/>
        <v>2705.7899999999995</v>
      </c>
      <c r="S28" s="12">
        <v>13266.5</v>
      </c>
    </row>
    <row r="29" spans="1:19" x14ac:dyDescent="0.25">
      <c r="A29" s="2" t="s">
        <v>40</v>
      </c>
      <c r="B29" s="1" t="s">
        <v>41</v>
      </c>
      <c r="C29" s="12">
        <v>11034.39</v>
      </c>
      <c r="D29" s="12">
        <v>0</v>
      </c>
      <c r="E29" s="12">
        <v>801</v>
      </c>
      <c r="F29" s="12">
        <v>539</v>
      </c>
      <c r="G29" s="12">
        <v>739.32</v>
      </c>
      <c r="H29" s="12">
        <v>4535.76</v>
      </c>
      <c r="I29" s="12">
        <v>738.38</v>
      </c>
      <c r="J29" s="12">
        <v>0</v>
      </c>
      <c r="K29" s="12">
        <v>0</v>
      </c>
      <c r="L29" s="12">
        <v>1845.95</v>
      </c>
      <c r="M29" s="12">
        <v>0</v>
      </c>
      <c r="N29" s="12">
        <f t="shared" si="0"/>
        <v>20233.800000000003</v>
      </c>
      <c r="O29" s="12">
        <v>2459.4699999999998</v>
      </c>
      <c r="P29" s="12">
        <v>1273.72</v>
      </c>
      <c r="Q29" s="12">
        <v>5738.1100000000042</v>
      </c>
      <c r="R29" s="12">
        <f t="shared" si="1"/>
        <v>9471.3000000000029</v>
      </c>
      <c r="S29" s="12">
        <v>10762.5</v>
      </c>
    </row>
    <row r="30" spans="1:19" x14ac:dyDescent="0.25">
      <c r="A30" s="2" t="s">
        <v>42</v>
      </c>
      <c r="B30" s="1" t="s">
        <v>43</v>
      </c>
      <c r="C30" s="12">
        <v>12197.1</v>
      </c>
      <c r="D30" s="12">
        <v>400</v>
      </c>
      <c r="E30" s="12">
        <v>815</v>
      </c>
      <c r="F30" s="12">
        <v>496</v>
      </c>
      <c r="G30" s="12">
        <v>739.32</v>
      </c>
      <c r="H30" s="12">
        <v>3354.2</v>
      </c>
      <c r="I30" s="12">
        <v>1626.28</v>
      </c>
      <c r="J30" s="12">
        <v>0</v>
      </c>
      <c r="K30" s="12">
        <v>0</v>
      </c>
      <c r="L30" s="12">
        <v>2032.85</v>
      </c>
      <c r="M30" s="12">
        <v>0</v>
      </c>
      <c r="N30" s="12">
        <f t="shared" si="0"/>
        <v>21660.749999999996</v>
      </c>
      <c r="O30" s="12">
        <v>2728.14</v>
      </c>
      <c r="P30" s="12">
        <v>1402.68</v>
      </c>
      <c r="Q30" s="12">
        <v>4206.9299999999967</v>
      </c>
      <c r="R30" s="12">
        <f t="shared" si="1"/>
        <v>8337.7499999999964</v>
      </c>
      <c r="S30" s="12">
        <v>13323</v>
      </c>
    </row>
    <row r="31" spans="1:19" x14ac:dyDescent="0.25">
      <c r="A31" s="2" t="s">
        <v>44</v>
      </c>
      <c r="B31" s="1" t="s">
        <v>45</v>
      </c>
      <c r="C31" s="12">
        <v>11075.7</v>
      </c>
      <c r="D31" s="12">
        <v>200</v>
      </c>
      <c r="E31" s="12">
        <v>801</v>
      </c>
      <c r="F31" s="12">
        <v>311.39</v>
      </c>
      <c r="G31" s="12">
        <v>616.1</v>
      </c>
      <c r="H31" s="12">
        <v>0</v>
      </c>
      <c r="I31" s="12">
        <v>738.38</v>
      </c>
      <c r="J31" s="12">
        <v>0</v>
      </c>
      <c r="K31" s="12">
        <v>0</v>
      </c>
      <c r="L31" s="12">
        <v>1845.95</v>
      </c>
      <c r="M31" s="12">
        <v>0</v>
      </c>
      <c r="N31" s="12">
        <f t="shared" si="0"/>
        <v>15588.52</v>
      </c>
      <c r="O31" s="12">
        <v>1580.12</v>
      </c>
      <c r="P31" s="12">
        <v>1273.6600000000001</v>
      </c>
      <c r="Q31" s="12">
        <v>1503.2400000000016</v>
      </c>
      <c r="R31" s="12">
        <f t="shared" si="1"/>
        <v>4357.0200000000013</v>
      </c>
      <c r="S31" s="12">
        <v>11231.5</v>
      </c>
    </row>
    <row r="32" spans="1:19" x14ac:dyDescent="0.25">
      <c r="A32" s="2" t="s">
        <v>46</v>
      </c>
      <c r="B32" s="1" t="s">
        <v>47</v>
      </c>
      <c r="C32" s="12">
        <v>11383.96</v>
      </c>
      <c r="D32" s="12">
        <v>0</v>
      </c>
      <c r="E32" s="12">
        <v>815</v>
      </c>
      <c r="F32" s="12">
        <v>463.12</v>
      </c>
      <c r="G32" s="12">
        <v>616.1</v>
      </c>
      <c r="H32" s="12">
        <v>2134.4899999999998</v>
      </c>
      <c r="I32" s="12">
        <v>813.14</v>
      </c>
      <c r="J32" s="12">
        <v>0</v>
      </c>
      <c r="K32" s="12">
        <v>0</v>
      </c>
      <c r="L32" s="12">
        <v>2032.85</v>
      </c>
      <c r="M32" s="12">
        <v>0</v>
      </c>
      <c r="N32" s="12">
        <f t="shared" si="0"/>
        <v>18258.66</v>
      </c>
      <c r="O32" s="12">
        <v>2008.93</v>
      </c>
      <c r="P32" s="12">
        <v>1402.68</v>
      </c>
      <c r="Q32" s="12">
        <v>5144.0499999999993</v>
      </c>
      <c r="R32" s="12">
        <f t="shared" si="1"/>
        <v>8555.66</v>
      </c>
      <c r="S32" s="12">
        <v>9703</v>
      </c>
    </row>
    <row r="33" spans="1:19" x14ac:dyDescent="0.25">
      <c r="A33" s="2" t="s">
        <v>48</v>
      </c>
      <c r="B33" s="1" t="s">
        <v>49</v>
      </c>
      <c r="C33" s="12">
        <v>12197.1</v>
      </c>
      <c r="D33" s="12">
        <v>400</v>
      </c>
      <c r="E33" s="12">
        <v>815</v>
      </c>
      <c r="F33" s="12">
        <v>496</v>
      </c>
      <c r="G33" s="12">
        <v>513.4</v>
      </c>
      <c r="H33" s="12">
        <v>4472.2700000000004</v>
      </c>
      <c r="I33" s="12">
        <v>2032.85</v>
      </c>
      <c r="J33" s="12">
        <v>0</v>
      </c>
      <c r="K33" s="12">
        <v>0</v>
      </c>
      <c r="L33" s="12">
        <v>2032.85</v>
      </c>
      <c r="M33" s="12">
        <v>0</v>
      </c>
      <c r="N33" s="12">
        <f t="shared" si="0"/>
        <v>22959.469999999998</v>
      </c>
      <c r="O33" s="12">
        <v>2932.96</v>
      </c>
      <c r="P33" s="12">
        <v>1402.68</v>
      </c>
      <c r="Q33" s="12">
        <v>5143.8299999999981</v>
      </c>
      <c r="R33" s="12">
        <f t="shared" si="1"/>
        <v>9479.4699999999975</v>
      </c>
      <c r="S33" s="12">
        <v>13480</v>
      </c>
    </row>
    <row r="34" spans="1:19" x14ac:dyDescent="0.25">
      <c r="A34" s="2" t="s">
        <v>50</v>
      </c>
      <c r="B34" s="1" t="s">
        <v>51</v>
      </c>
      <c r="C34" s="12">
        <v>10706.51</v>
      </c>
      <c r="D34" s="12">
        <v>0</v>
      </c>
      <c r="E34" s="12">
        <v>801</v>
      </c>
      <c r="F34" s="12">
        <v>395.25</v>
      </c>
      <c r="G34" s="12">
        <v>370</v>
      </c>
      <c r="H34" s="12">
        <v>10231.84</v>
      </c>
      <c r="I34" s="12">
        <v>0</v>
      </c>
      <c r="J34" s="12">
        <v>0</v>
      </c>
      <c r="K34" s="12">
        <v>0</v>
      </c>
      <c r="L34" s="12">
        <v>1845.95</v>
      </c>
      <c r="M34" s="12">
        <v>0</v>
      </c>
      <c r="N34" s="12">
        <f t="shared" si="0"/>
        <v>24350.55</v>
      </c>
      <c r="O34" s="12">
        <v>3075.52</v>
      </c>
      <c r="P34" s="12">
        <v>1273.6600000000001</v>
      </c>
      <c r="Q34" s="12">
        <v>9256.869999999999</v>
      </c>
      <c r="R34" s="12">
        <f t="shared" si="1"/>
        <v>13606.05</v>
      </c>
      <c r="S34" s="12">
        <v>10744.5</v>
      </c>
    </row>
    <row r="35" spans="1:19" x14ac:dyDescent="0.25">
      <c r="A35" s="2" t="s">
        <v>52</v>
      </c>
      <c r="B35" s="1" t="s">
        <v>53</v>
      </c>
      <c r="C35" s="12">
        <v>12657.9</v>
      </c>
      <c r="D35" s="12">
        <v>200</v>
      </c>
      <c r="E35" s="12">
        <v>915</v>
      </c>
      <c r="F35" s="12">
        <v>616</v>
      </c>
      <c r="G35" s="12">
        <v>572.88</v>
      </c>
      <c r="H35" s="12">
        <v>0</v>
      </c>
      <c r="I35" s="12">
        <v>1265.79</v>
      </c>
      <c r="J35" s="12">
        <v>0</v>
      </c>
      <c r="K35" s="12">
        <v>0</v>
      </c>
      <c r="L35" s="12">
        <v>2109.65</v>
      </c>
      <c r="M35" s="12">
        <v>0</v>
      </c>
      <c r="N35" s="12">
        <f t="shared" si="0"/>
        <v>18337.22</v>
      </c>
      <c r="O35" s="12">
        <v>2099.54</v>
      </c>
      <c r="P35" s="12">
        <v>1455.66</v>
      </c>
      <c r="Q35" s="12">
        <v>7555.02</v>
      </c>
      <c r="R35" s="12">
        <f t="shared" si="1"/>
        <v>11110.220000000001</v>
      </c>
      <c r="S35" s="12">
        <v>7227</v>
      </c>
    </row>
    <row r="36" spans="1:19" x14ac:dyDescent="0.25">
      <c r="A36" s="2" t="s">
        <v>54</v>
      </c>
      <c r="B36" s="1" t="s">
        <v>55</v>
      </c>
      <c r="C36" s="12">
        <v>12657.9</v>
      </c>
      <c r="D36" s="12">
        <v>400</v>
      </c>
      <c r="E36" s="12">
        <v>915</v>
      </c>
      <c r="F36" s="12">
        <v>616</v>
      </c>
      <c r="G36" s="12">
        <v>246.44</v>
      </c>
      <c r="H36" s="12">
        <v>0</v>
      </c>
      <c r="I36" s="12">
        <v>1265.79</v>
      </c>
      <c r="J36" s="12">
        <v>0</v>
      </c>
      <c r="K36" s="12">
        <v>0</v>
      </c>
      <c r="L36" s="12">
        <v>2109.65</v>
      </c>
      <c r="M36" s="12">
        <v>0</v>
      </c>
      <c r="N36" s="12">
        <f t="shared" si="0"/>
        <v>18210.780000000002</v>
      </c>
      <c r="O36" s="12">
        <v>2072.5300000000002</v>
      </c>
      <c r="P36" s="12">
        <v>1455.66</v>
      </c>
      <c r="Q36" s="12">
        <v>6864.590000000002</v>
      </c>
      <c r="R36" s="12">
        <f t="shared" si="1"/>
        <v>10392.780000000002</v>
      </c>
      <c r="S36" s="12">
        <v>7818</v>
      </c>
    </row>
    <row r="37" spans="1:19" x14ac:dyDescent="0.25">
      <c r="A37" s="2" t="s">
        <v>56</v>
      </c>
      <c r="B37" s="1" t="s">
        <v>57</v>
      </c>
      <c r="C37" s="12">
        <v>12197.1</v>
      </c>
      <c r="D37" s="12">
        <v>400</v>
      </c>
      <c r="E37" s="12">
        <v>864</v>
      </c>
      <c r="F37" s="12">
        <v>582</v>
      </c>
      <c r="G37" s="12">
        <v>246.44</v>
      </c>
      <c r="H37" s="12">
        <v>162.63</v>
      </c>
      <c r="I37" s="12">
        <v>406.57</v>
      </c>
      <c r="J37" s="12">
        <v>0</v>
      </c>
      <c r="K37" s="12">
        <v>0</v>
      </c>
      <c r="L37" s="12">
        <v>2032.85</v>
      </c>
      <c r="M37" s="12">
        <v>0</v>
      </c>
      <c r="N37" s="12">
        <f t="shared" si="0"/>
        <v>16891.59</v>
      </c>
      <c r="O37" s="12">
        <v>1836.6</v>
      </c>
      <c r="P37" s="12">
        <v>1402.66</v>
      </c>
      <c r="Q37" s="12">
        <v>6240.83</v>
      </c>
      <c r="R37" s="12">
        <f t="shared" si="1"/>
        <v>9480.09</v>
      </c>
      <c r="S37" s="12">
        <v>7411.5</v>
      </c>
    </row>
    <row r="38" spans="1:19" x14ac:dyDescent="0.25">
      <c r="A38" s="2" t="s">
        <v>58</v>
      </c>
      <c r="B38" s="1" t="s">
        <v>59</v>
      </c>
      <c r="C38" s="12">
        <v>11075.7</v>
      </c>
      <c r="D38" s="12">
        <v>400</v>
      </c>
      <c r="E38" s="12">
        <v>801</v>
      </c>
      <c r="F38" s="12">
        <v>539</v>
      </c>
      <c r="G38" s="12">
        <v>246.44</v>
      </c>
      <c r="H38" s="12">
        <v>0</v>
      </c>
      <c r="I38" s="12">
        <v>369.19</v>
      </c>
      <c r="J38" s="12">
        <v>0</v>
      </c>
      <c r="K38" s="12">
        <v>0</v>
      </c>
      <c r="L38" s="12">
        <v>1845.95</v>
      </c>
      <c r="M38" s="12">
        <v>0</v>
      </c>
      <c r="N38" s="12">
        <f t="shared" si="0"/>
        <v>15277.280000000002</v>
      </c>
      <c r="O38" s="12">
        <v>1553.07</v>
      </c>
      <c r="P38" s="12">
        <v>1273.6600000000001</v>
      </c>
      <c r="Q38" s="12">
        <v>5457.5500000000029</v>
      </c>
      <c r="R38" s="12">
        <f t="shared" si="1"/>
        <v>8284.2800000000025</v>
      </c>
      <c r="S38" s="12">
        <v>6993</v>
      </c>
    </row>
    <row r="39" spans="1:19" x14ac:dyDescent="0.25">
      <c r="A39" s="2" t="s">
        <v>60</v>
      </c>
      <c r="B39" s="1" t="s">
        <v>61</v>
      </c>
      <c r="C39" s="12">
        <v>7821.17</v>
      </c>
      <c r="D39" s="12">
        <v>0</v>
      </c>
      <c r="E39" s="12">
        <v>564</v>
      </c>
      <c r="F39" s="12">
        <v>352</v>
      </c>
      <c r="G39" s="12">
        <v>246.44</v>
      </c>
      <c r="H39" s="12">
        <v>0</v>
      </c>
      <c r="I39" s="12">
        <v>0</v>
      </c>
      <c r="J39" s="12">
        <v>0</v>
      </c>
      <c r="K39" s="12">
        <v>0</v>
      </c>
      <c r="L39" s="12">
        <v>1306.25</v>
      </c>
      <c r="M39" s="12">
        <v>0</v>
      </c>
      <c r="N39" s="12">
        <f t="shared" si="0"/>
        <v>10289.86</v>
      </c>
      <c r="O39" s="12">
        <v>758.71</v>
      </c>
      <c r="P39" s="12">
        <v>901.32</v>
      </c>
      <c r="Q39" s="12">
        <v>4144.83</v>
      </c>
      <c r="R39" s="12">
        <f t="shared" si="1"/>
        <v>5804.8600000000006</v>
      </c>
      <c r="S39" s="12">
        <v>4485</v>
      </c>
    </row>
    <row r="40" spans="1:19" x14ac:dyDescent="0.25">
      <c r="A40" s="2" t="s">
        <v>62</v>
      </c>
      <c r="B40" s="1" t="s">
        <v>63</v>
      </c>
      <c r="C40" s="12">
        <v>11075.7</v>
      </c>
      <c r="D40" s="12">
        <v>400</v>
      </c>
      <c r="E40" s="12">
        <v>801</v>
      </c>
      <c r="F40" s="12">
        <v>539</v>
      </c>
      <c r="G40" s="12">
        <v>246.44</v>
      </c>
      <c r="H40" s="12">
        <v>1793.21</v>
      </c>
      <c r="I40" s="12">
        <v>1107.57</v>
      </c>
      <c r="J40" s="12">
        <v>0</v>
      </c>
      <c r="K40" s="12">
        <v>0</v>
      </c>
      <c r="L40" s="12">
        <v>1845.95</v>
      </c>
      <c r="M40" s="12">
        <v>0</v>
      </c>
      <c r="N40" s="12">
        <f t="shared" si="0"/>
        <v>17808.870000000003</v>
      </c>
      <c r="O40" s="12">
        <v>2031.86</v>
      </c>
      <c r="P40" s="12">
        <v>1273.72</v>
      </c>
      <c r="Q40" s="12">
        <v>3473.7900000000027</v>
      </c>
      <c r="R40" s="12">
        <f t="shared" si="1"/>
        <v>6779.3700000000026</v>
      </c>
      <c r="S40" s="12">
        <v>11029.5</v>
      </c>
    </row>
    <row r="41" spans="1:19" x14ac:dyDescent="0.25">
      <c r="A41" s="2" t="s">
        <v>64</v>
      </c>
      <c r="B41" s="1" t="s">
        <v>65</v>
      </c>
      <c r="C41" s="12">
        <v>11075.7</v>
      </c>
      <c r="D41" s="12">
        <v>400</v>
      </c>
      <c r="E41" s="12">
        <v>801</v>
      </c>
      <c r="F41" s="12">
        <v>539</v>
      </c>
      <c r="G41" s="12">
        <v>246.44</v>
      </c>
      <c r="H41" s="12">
        <v>4641.25</v>
      </c>
      <c r="I41" s="12">
        <v>738.38</v>
      </c>
      <c r="J41" s="12">
        <v>0</v>
      </c>
      <c r="K41" s="12">
        <v>0</v>
      </c>
      <c r="L41" s="12">
        <v>1845.95</v>
      </c>
      <c r="M41" s="12">
        <v>0</v>
      </c>
      <c r="N41" s="12">
        <f t="shared" si="0"/>
        <v>20287.72</v>
      </c>
      <c r="O41" s="12">
        <v>2459.73</v>
      </c>
      <c r="P41" s="12">
        <v>1273.72</v>
      </c>
      <c r="Q41" s="12">
        <v>6532.77</v>
      </c>
      <c r="R41" s="12">
        <f t="shared" si="1"/>
        <v>10266.220000000001</v>
      </c>
      <c r="S41" s="12">
        <v>10021.5</v>
      </c>
    </row>
    <row r="42" spans="1:19" x14ac:dyDescent="0.25">
      <c r="A42" s="2" t="s">
        <v>66</v>
      </c>
      <c r="B42" s="1" t="s">
        <v>67</v>
      </c>
      <c r="C42" s="12">
        <v>7837.5</v>
      </c>
      <c r="D42" s="12">
        <v>0</v>
      </c>
      <c r="E42" s="12">
        <v>564</v>
      </c>
      <c r="F42" s="12">
        <v>352</v>
      </c>
      <c r="G42" s="12">
        <v>246.44</v>
      </c>
      <c r="H42" s="12">
        <v>0</v>
      </c>
      <c r="I42" s="12">
        <v>783.75</v>
      </c>
      <c r="J42" s="12">
        <v>0</v>
      </c>
      <c r="K42" s="12">
        <v>0</v>
      </c>
      <c r="L42" s="12">
        <v>1306.25</v>
      </c>
      <c r="M42" s="12">
        <v>0</v>
      </c>
      <c r="N42" s="12">
        <f t="shared" si="0"/>
        <v>11089.94</v>
      </c>
      <c r="O42" s="12">
        <v>824.02</v>
      </c>
      <c r="P42" s="12">
        <v>901.32</v>
      </c>
      <c r="Q42" s="12">
        <v>0.1000000000003638</v>
      </c>
      <c r="R42" s="12">
        <f t="shared" si="1"/>
        <v>1725.4400000000005</v>
      </c>
      <c r="S42" s="12">
        <v>9364.5</v>
      </c>
    </row>
    <row r="43" spans="1:19" x14ac:dyDescent="0.25">
      <c r="A43" s="2" t="s">
        <v>68</v>
      </c>
      <c r="B43" s="1" t="s">
        <v>69</v>
      </c>
      <c r="C43" s="12">
        <v>11075.7</v>
      </c>
      <c r="D43" s="12">
        <v>200</v>
      </c>
      <c r="E43" s="12">
        <v>801</v>
      </c>
      <c r="F43" s="12">
        <v>539</v>
      </c>
      <c r="G43" s="12">
        <v>246.44</v>
      </c>
      <c r="H43" s="12">
        <v>0</v>
      </c>
      <c r="I43" s="12">
        <v>0</v>
      </c>
      <c r="J43" s="12">
        <v>0</v>
      </c>
      <c r="K43" s="12">
        <v>0</v>
      </c>
      <c r="L43" s="12">
        <v>1845.95</v>
      </c>
      <c r="M43" s="12">
        <v>0</v>
      </c>
      <c r="N43" s="12">
        <f t="shared" si="0"/>
        <v>14708.090000000002</v>
      </c>
      <c r="O43" s="12">
        <v>1470.92</v>
      </c>
      <c r="P43" s="12">
        <v>1273.7</v>
      </c>
      <c r="Q43" s="12">
        <v>2160.9700000000012</v>
      </c>
      <c r="R43" s="12">
        <f t="shared" si="1"/>
        <v>4905.5900000000011</v>
      </c>
      <c r="S43" s="12">
        <v>9802.5</v>
      </c>
    </row>
    <row r="44" spans="1:19" x14ac:dyDescent="0.25">
      <c r="A44" s="2" t="s">
        <v>70</v>
      </c>
      <c r="B44" s="1" t="s">
        <v>71</v>
      </c>
      <c r="C44" s="12">
        <v>11075.7</v>
      </c>
      <c r="D44" s="12">
        <v>200</v>
      </c>
      <c r="E44" s="12">
        <v>801</v>
      </c>
      <c r="F44" s="12">
        <v>539</v>
      </c>
      <c r="G44" s="12">
        <v>0</v>
      </c>
      <c r="H44" s="12">
        <v>817.49</v>
      </c>
      <c r="I44" s="12">
        <v>1107.57</v>
      </c>
      <c r="J44" s="12">
        <v>0</v>
      </c>
      <c r="K44" s="12">
        <v>0</v>
      </c>
      <c r="L44" s="12">
        <v>1845.95</v>
      </c>
      <c r="M44" s="12">
        <v>0</v>
      </c>
      <c r="N44" s="12">
        <f t="shared" si="0"/>
        <v>16386.71</v>
      </c>
      <c r="O44" s="12">
        <v>1694.17</v>
      </c>
      <c r="P44" s="12">
        <v>1273.72</v>
      </c>
      <c r="Q44" s="12">
        <v>4893.82</v>
      </c>
      <c r="R44" s="12">
        <f t="shared" si="1"/>
        <v>7861.71</v>
      </c>
      <c r="S44" s="12">
        <v>8525</v>
      </c>
    </row>
    <row r="45" spans="1:19" x14ac:dyDescent="0.25">
      <c r="A45" s="2" t="s">
        <v>72</v>
      </c>
      <c r="B45" s="1" t="s">
        <v>73</v>
      </c>
      <c r="C45" s="12">
        <v>11075.7</v>
      </c>
      <c r="D45" s="12">
        <v>0</v>
      </c>
      <c r="E45" s="12">
        <v>801</v>
      </c>
      <c r="F45" s="12">
        <v>269.5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1845.95</v>
      </c>
      <c r="M45" s="12">
        <v>0</v>
      </c>
      <c r="N45" s="12">
        <f t="shared" si="0"/>
        <v>13992.150000000001</v>
      </c>
      <c r="O45" s="12">
        <f>630.21-170.74</f>
        <v>459.47</v>
      </c>
      <c r="P45" s="12">
        <v>1273.7</v>
      </c>
      <c r="Q45" s="12">
        <v>3905.9800000000014</v>
      </c>
      <c r="R45" s="12">
        <f t="shared" si="1"/>
        <v>5639.1500000000015</v>
      </c>
      <c r="S45" s="12">
        <v>8353</v>
      </c>
    </row>
    <row r="46" spans="1:19" x14ac:dyDescent="0.25">
      <c r="A46" s="2" t="s">
        <v>74</v>
      </c>
      <c r="B46" s="1" t="s">
        <v>75</v>
      </c>
      <c r="C46" s="12">
        <v>13101.08</v>
      </c>
      <c r="D46" s="12">
        <v>0</v>
      </c>
      <c r="E46" s="12">
        <v>926</v>
      </c>
      <c r="F46" s="12">
        <v>630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2192.65</v>
      </c>
      <c r="M46" s="12">
        <v>0</v>
      </c>
      <c r="N46" s="12">
        <f t="shared" si="0"/>
        <v>16849.73</v>
      </c>
      <c r="O46" s="12">
        <v>1854.31</v>
      </c>
      <c r="P46" s="12">
        <v>1512.92</v>
      </c>
      <c r="Q46" s="12">
        <v>0</v>
      </c>
      <c r="R46" s="12">
        <f t="shared" si="1"/>
        <v>3367.23</v>
      </c>
      <c r="S46" s="12">
        <v>13482.5</v>
      </c>
    </row>
    <row r="47" spans="1:19" x14ac:dyDescent="0.25">
      <c r="A47" s="2" t="s">
        <v>76</v>
      </c>
      <c r="B47" s="1" t="s">
        <v>77</v>
      </c>
      <c r="C47" s="12">
        <v>11075.7</v>
      </c>
      <c r="D47" s="12">
        <v>400</v>
      </c>
      <c r="E47" s="12">
        <v>801</v>
      </c>
      <c r="F47" s="12">
        <v>539</v>
      </c>
      <c r="G47" s="12">
        <v>0</v>
      </c>
      <c r="H47" s="12">
        <v>0</v>
      </c>
      <c r="I47" s="12">
        <v>369.19</v>
      </c>
      <c r="J47" s="12">
        <v>0</v>
      </c>
      <c r="K47" s="12">
        <v>0</v>
      </c>
      <c r="L47" s="12">
        <v>1845.95</v>
      </c>
      <c r="M47" s="12">
        <v>0</v>
      </c>
      <c r="N47" s="12">
        <f t="shared" si="0"/>
        <v>15030.840000000002</v>
      </c>
      <c r="O47" s="12">
        <v>1500.43</v>
      </c>
      <c r="P47" s="12">
        <v>1273.7</v>
      </c>
      <c r="Q47" s="12">
        <v>1651.2100000000028</v>
      </c>
      <c r="R47" s="12">
        <f t="shared" si="1"/>
        <v>4425.3400000000029</v>
      </c>
      <c r="S47" s="12">
        <v>10605.5</v>
      </c>
    </row>
    <row r="48" spans="1:19" x14ac:dyDescent="0.25">
      <c r="A48" s="2" t="s">
        <v>78</v>
      </c>
      <c r="B48" s="1" t="s">
        <v>79</v>
      </c>
      <c r="C48" s="12">
        <v>11088.32</v>
      </c>
      <c r="D48" s="12">
        <v>0</v>
      </c>
      <c r="E48" s="12">
        <v>820</v>
      </c>
      <c r="F48" s="12">
        <v>493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1916</v>
      </c>
      <c r="M48" s="12">
        <v>0</v>
      </c>
      <c r="N48" s="12">
        <f t="shared" si="0"/>
        <v>14317.32</v>
      </c>
      <c r="O48" s="12">
        <v>1372.49</v>
      </c>
      <c r="P48" s="12">
        <v>1322.04</v>
      </c>
      <c r="Q48" s="12">
        <v>0.29000000000087311</v>
      </c>
      <c r="R48" s="12">
        <f t="shared" si="1"/>
        <v>2694.8200000000006</v>
      </c>
      <c r="S48" s="12">
        <v>11622.5</v>
      </c>
    </row>
    <row r="49" spans="1:19" x14ac:dyDescent="0.25">
      <c r="A49" s="2" t="s">
        <v>80</v>
      </c>
      <c r="B49" s="1" t="s">
        <v>81</v>
      </c>
      <c r="C49" s="12">
        <v>12640.32</v>
      </c>
      <c r="D49" s="12">
        <v>200</v>
      </c>
      <c r="E49" s="12">
        <v>915</v>
      </c>
      <c r="F49" s="12">
        <v>616</v>
      </c>
      <c r="G49" s="12">
        <v>0</v>
      </c>
      <c r="H49" s="12">
        <v>1213.05</v>
      </c>
      <c r="I49" s="12">
        <v>1265.79</v>
      </c>
      <c r="J49" s="12">
        <v>0</v>
      </c>
      <c r="K49" s="12">
        <v>0</v>
      </c>
      <c r="L49" s="12">
        <v>1687.22</v>
      </c>
      <c r="M49" s="12">
        <v>0</v>
      </c>
      <c r="N49" s="12">
        <f t="shared" si="0"/>
        <v>18537.38</v>
      </c>
      <c r="O49" s="12">
        <v>2232.52</v>
      </c>
      <c r="P49" s="12">
        <v>1455.66</v>
      </c>
      <c r="Q49" s="12">
        <v>176.20000000000073</v>
      </c>
      <c r="R49" s="12">
        <f t="shared" si="1"/>
        <v>3864.380000000001</v>
      </c>
      <c r="S49" s="12">
        <v>14673</v>
      </c>
    </row>
    <row r="50" spans="1:19" x14ac:dyDescent="0.25">
      <c r="A50" s="2" t="s">
        <v>422</v>
      </c>
      <c r="B50" s="1" t="s">
        <v>423</v>
      </c>
      <c r="C50" s="12">
        <v>15333</v>
      </c>
      <c r="D50" s="12">
        <v>400</v>
      </c>
      <c r="E50" s="12">
        <v>1093</v>
      </c>
      <c r="F50" s="12">
        <v>679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1533.3</v>
      </c>
      <c r="M50" s="12">
        <v>0</v>
      </c>
      <c r="N50" s="12">
        <f t="shared" si="0"/>
        <v>19038.3</v>
      </c>
      <c r="O50" s="12">
        <v>2462.64</v>
      </c>
      <c r="P50" s="12">
        <v>1763.3</v>
      </c>
      <c r="Q50" s="12">
        <v>0.36000000000058208</v>
      </c>
      <c r="R50" s="12">
        <f t="shared" si="1"/>
        <v>4226.3</v>
      </c>
      <c r="S50" s="12">
        <v>14812</v>
      </c>
    </row>
    <row r="51" spans="1:19" x14ac:dyDescent="0.25">
      <c r="A51" s="2" t="s">
        <v>424</v>
      </c>
      <c r="B51" s="1" t="s">
        <v>425</v>
      </c>
      <c r="C51" s="12">
        <v>15333</v>
      </c>
      <c r="D51" s="12">
        <v>400</v>
      </c>
      <c r="E51" s="12">
        <v>1093</v>
      </c>
      <c r="F51" s="12">
        <v>679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1533.3</v>
      </c>
      <c r="M51" s="12">
        <v>0</v>
      </c>
      <c r="N51" s="12">
        <f t="shared" si="0"/>
        <v>19038.3</v>
      </c>
      <c r="O51" s="12">
        <v>2462.64</v>
      </c>
      <c r="P51" s="12">
        <v>1763.3</v>
      </c>
      <c r="Q51" s="12">
        <v>0.36000000000058208</v>
      </c>
      <c r="R51" s="12">
        <f t="shared" si="1"/>
        <v>4226.3</v>
      </c>
      <c r="S51" s="12">
        <v>14812</v>
      </c>
    </row>
    <row r="52" spans="1:19" x14ac:dyDescent="0.25">
      <c r="A52" s="14"/>
      <c r="B52" s="6"/>
      <c r="C52" s="6" t="s">
        <v>545</v>
      </c>
      <c r="D52" s="6" t="s">
        <v>545</v>
      </c>
      <c r="E52" s="6" t="s">
        <v>545</v>
      </c>
      <c r="F52" s="6" t="s">
        <v>545</v>
      </c>
      <c r="G52" s="6" t="s">
        <v>545</v>
      </c>
      <c r="H52" s="6" t="s">
        <v>545</v>
      </c>
      <c r="I52" s="6" t="s">
        <v>545</v>
      </c>
      <c r="J52" s="6" t="s">
        <v>545</v>
      </c>
      <c r="K52" s="6" t="s">
        <v>545</v>
      </c>
      <c r="L52" s="6" t="s">
        <v>545</v>
      </c>
      <c r="M52" s="6" t="s">
        <v>545</v>
      </c>
      <c r="N52" s="6" t="s">
        <v>545</v>
      </c>
      <c r="O52" s="6" t="s">
        <v>545</v>
      </c>
      <c r="P52" s="6" t="s">
        <v>545</v>
      </c>
      <c r="Q52" s="6" t="s">
        <v>545</v>
      </c>
      <c r="R52" s="6" t="s">
        <v>545</v>
      </c>
      <c r="S52" s="6" t="s">
        <v>545</v>
      </c>
    </row>
    <row r="53" spans="1:19" x14ac:dyDescent="0.25">
      <c r="A53" s="11" t="s">
        <v>535</v>
      </c>
      <c r="C53" s="12"/>
      <c r="N53" s="12"/>
      <c r="R53" s="12"/>
    </row>
    <row r="54" spans="1:19" x14ac:dyDescent="0.25">
      <c r="A54" s="2" t="s">
        <v>82</v>
      </c>
      <c r="B54" s="1" t="s">
        <v>83</v>
      </c>
      <c r="C54" s="12">
        <v>15276.9</v>
      </c>
      <c r="D54" s="12">
        <v>400</v>
      </c>
      <c r="E54" s="12">
        <v>1130</v>
      </c>
      <c r="F54" s="12">
        <v>770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2546.15</v>
      </c>
      <c r="M54" s="12">
        <v>0</v>
      </c>
      <c r="N54" s="12">
        <f t="shared" si="0"/>
        <v>20123.050000000003</v>
      </c>
      <c r="O54" s="12">
        <v>2477.98</v>
      </c>
      <c r="P54" s="12">
        <v>1756.84</v>
      </c>
      <c r="Q54" s="12">
        <v>7340.2300000000032</v>
      </c>
      <c r="R54" s="12">
        <f t="shared" si="1"/>
        <v>11575.050000000003</v>
      </c>
      <c r="S54" s="12">
        <v>8548</v>
      </c>
    </row>
    <row r="55" spans="1:19" x14ac:dyDescent="0.25">
      <c r="A55" s="2" t="s">
        <v>84</v>
      </c>
      <c r="B55" s="1" t="s">
        <v>85</v>
      </c>
      <c r="C55" s="12">
        <v>11444.7</v>
      </c>
      <c r="D55" s="12">
        <v>0</v>
      </c>
      <c r="E55" s="12">
        <v>820</v>
      </c>
      <c r="F55" s="12">
        <v>510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1916.5</v>
      </c>
      <c r="M55" s="12">
        <v>0</v>
      </c>
      <c r="N55" s="12">
        <f t="shared" si="0"/>
        <v>14691.2</v>
      </c>
      <c r="O55" s="12">
        <v>1452.24</v>
      </c>
      <c r="P55" s="12">
        <v>1322.38</v>
      </c>
      <c r="Q55" s="12">
        <v>8.000000000174623E-2</v>
      </c>
      <c r="R55" s="12">
        <f t="shared" si="1"/>
        <v>2774.7000000000016</v>
      </c>
      <c r="S55" s="12">
        <v>11916.5</v>
      </c>
    </row>
    <row r="56" spans="1:19" x14ac:dyDescent="0.25">
      <c r="A56" s="2" t="s">
        <v>400</v>
      </c>
      <c r="B56" s="1" t="s">
        <v>401</v>
      </c>
      <c r="C56" s="12">
        <v>16246.2</v>
      </c>
      <c r="D56" s="12">
        <v>0</v>
      </c>
      <c r="E56" s="12">
        <v>1128</v>
      </c>
      <c r="F56" s="12">
        <v>374.8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2058.16</v>
      </c>
      <c r="M56" s="12">
        <v>0</v>
      </c>
      <c r="N56" s="12">
        <f t="shared" si="0"/>
        <v>19807.16</v>
      </c>
      <c r="O56" s="12">
        <v>2514.75</v>
      </c>
      <c r="P56" s="12">
        <v>1868.32</v>
      </c>
      <c r="Q56" s="12">
        <v>1553.5900000000001</v>
      </c>
      <c r="R56" s="12">
        <f t="shared" si="1"/>
        <v>5936.66</v>
      </c>
      <c r="S56" s="12">
        <v>13870.5</v>
      </c>
    </row>
    <row r="57" spans="1:19" x14ac:dyDescent="0.25">
      <c r="A57" s="2" t="s">
        <v>402</v>
      </c>
      <c r="B57" s="1" t="s">
        <v>403</v>
      </c>
      <c r="C57" s="12">
        <v>14274.99</v>
      </c>
      <c r="D57" s="12">
        <v>200</v>
      </c>
      <c r="E57" s="12">
        <v>957</v>
      </c>
      <c r="F57" s="12">
        <v>881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1904.92</v>
      </c>
      <c r="M57" s="12">
        <v>0</v>
      </c>
      <c r="N57" s="12">
        <f t="shared" si="0"/>
        <v>18217.91</v>
      </c>
      <c r="O57" s="12">
        <v>2208.02</v>
      </c>
      <c r="P57" s="12">
        <v>1643</v>
      </c>
      <c r="Q57" s="12">
        <v>4952.3899999999994</v>
      </c>
      <c r="R57" s="12">
        <f t="shared" si="1"/>
        <v>8803.41</v>
      </c>
      <c r="S57" s="12">
        <v>9414.5</v>
      </c>
    </row>
    <row r="58" spans="1:19" x14ac:dyDescent="0.25">
      <c r="A58" s="2" t="s">
        <v>86</v>
      </c>
      <c r="B58" s="1" t="s">
        <v>87</v>
      </c>
      <c r="C58" s="12">
        <v>27627</v>
      </c>
      <c r="D58" s="12">
        <v>0</v>
      </c>
      <c r="E58" s="12">
        <v>1465</v>
      </c>
      <c r="F58" s="12">
        <v>987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4604.5</v>
      </c>
      <c r="M58" s="12">
        <v>0</v>
      </c>
      <c r="N58" s="12">
        <f t="shared" si="0"/>
        <v>34683.5</v>
      </c>
      <c r="O58" s="12">
        <v>5281.84</v>
      </c>
      <c r="P58" s="12">
        <v>3177.1</v>
      </c>
      <c r="Q58" s="12">
        <v>5.9999999997671694E-2</v>
      </c>
      <c r="R58" s="12">
        <f t="shared" si="1"/>
        <v>8458.9999999999982</v>
      </c>
      <c r="S58" s="12">
        <v>26224.5</v>
      </c>
    </row>
    <row r="59" spans="1:19" x14ac:dyDescent="0.25">
      <c r="A59" s="2" t="s">
        <v>90</v>
      </c>
      <c r="B59" s="1" t="s">
        <v>91</v>
      </c>
      <c r="C59" s="12">
        <v>14286.9</v>
      </c>
      <c r="D59" s="12">
        <v>0</v>
      </c>
      <c r="E59" s="12">
        <v>957</v>
      </c>
      <c r="F59" s="12">
        <v>881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2381.15</v>
      </c>
      <c r="M59" s="12">
        <v>0</v>
      </c>
      <c r="N59" s="12">
        <f t="shared" si="0"/>
        <v>18506.05</v>
      </c>
      <c r="O59" s="12">
        <v>2676.45</v>
      </c>
      <c r="P59" s="12">
        <v>1654.19</v>
      </c>
      <c r="Q59" s="12">
        <v>3165.91</v>
      </c>
      <c r="R59" s="12">
        <f t="shared" si="1"/>
        <v>7496.5499999999993</v>
      </c>
      <c r="S59" s="12">
        <v>11009.5</v>
      </c>
    </row>
    <row r="60" spans="1:19" x14ac:dyDescent="0.25">
      <c r="A60" s="2" t="s">
        <v>404</v>
      </c>
      <c r="B60" s="1" t="s">
        <v>405</v>
      </c>
      <c r="C60" s="12">
        <v>11499</v>
      </c>
      <c r="D60" s="12">
        <v>400</v>
      </c>
      <c r="E60" s="12">
        <v>820</v>
      </c>
      <c r="F60" s="12">
        <v>675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1533.2</v>
      </c>
      <c r="M60" s="12">
        <v>0</v>
      </c>
      <c r="N60" s="12">
        <f t="shared" si="0"/>
        <v>14927.2</v>
      </c>
      <c r="O60" s="12">
        <v>1584.52</v>
      </c>
      <c r="P60" s="12">
        <v>1322.38</v>
      </c>
      <c r="Q60" s="12">
        <v>-0.19999999999890861</v>
      </c>
      <c r="R60" s="12">
        <f t="shared" si="1"/>
        <v>2906.7000000000012</v>
      </c>
      <c r="S60" s="12">
        <v>12020.5</v>
      </c>
    </row>
    <row r="61" spans="1:19" x14ac:dyDescent="0.25">
      <c r="A61" s="2" t="s">
        <v>426</v>
      </c>
      <c r="B61" s="1" t="s">
        <v>427</v>
      </c>
      <c r="C61" s="12">
        <v>11187.57</v>
      </c>
      <c r="D61" s="12">
        <v>200</v>
      </c>
      <c r="E61" s="12">
        <v>802</v>
      </c>
      <c r="F61" s="12">
        <v>482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1504</v>
      </c>
      <c r="M61" s="12">
        <v>0</v>
      </c>
      <c r="N61" s="12">
        <f t="shared" si="0"/>
        <v>14175.57</v>
      </c>
      <c r="O61" s="12">
        <v>1430.21</v>
      </c>
      <c r="P61" s="12">
        <v>1297.2</v>
      </c>
      <c r="Q61" s="12">
        <v>1111.6599999999999</v>
      </c>
      <c r="R61" s="12">
        <f t="shared" si="1"/>
        <v>3839.0699999999997</v>
      </c>
      <c r="S61" s="12">
        <v>10336.5</v>
      </c>
    </row>
    <row r="62" spans="1:19" x14ac:dyDescent="0.25">
      <c r="A62" s="2" t="s">
        <v>428</v>
      </c>
      <c r="B62" s="1" t="s">
        <v>429</v>
      </c>
      <c r="C62" s="12">
        <v>10954.2</v>
      </c>
      <c r="D62" s="12">
        <v>0</v>
      </c>
      <c r="E62" s="12">
        <v>784</v>
      </c>
      <c r="F62" s="12">
        <v>482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1460.56</v>
      </c>
      <c r="M62" s="12">
        <v>0</v>
      </c>
      <c r="N62" s="12">
        <f t="shared" si="0"/>
        <v>13680.76</v>
      </c>
      <c r="O62" s="12">
        <v>1333.8</v>
      </c>
      <c r="P62" s="12">
        <v>1259.74</v>
      </c>
      <c r="Q62" s="12">
        <v>636.72000000000116</v>
      </c>
      <c r="R62" s="12">
        <f t="shared" si="1"/>
        <v>3230.2600000000011</v>
      </c>
      <c r="S62" s="12">
        <v>10450.5</v>
      </c>
    </row>
    <row r="63" spans="1:19" x14ac:dyDescent="0.25">
      <c r="A63" s="2" t="s">
        <v>430</v>
      </c>
      <c r="B63" s="1" t="s">
        <v>431</v>
      </c>
      <c r="C63" s="12">
        <v>11578.04</v>
      </c>
      <c r="D63" s="12">
        <v>200</v>
      </c>
      <c r="E63" s="12">
        <v>941</v>
      </c>
      <c r="F63" s="12">
        <v>645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1555.84</v>
      </c>
      <c r="M63" s="12">
        <v>0</v>
      </c>
      <c r="N63" s="12">
        <f t="shared" si="0"/>
        <v>14919.880000000001</v>
      </c>
      <c r="O63" s="12">
        <v>1578.12</v>
      </c>
      <c r="P63" s="12">
        <v>1341.92</v>
      </c>
      <c r="Q63" s="12">
        <v>1667.8400000000001</v>
      </c>
      <c r="R63" s="12">
        <f t="shared" si="1"/>
        <v>4587.88</v>
      </c>
      <c r="S63" s="12">
        <v>10332</v>
      </c>
    </row>
    <row r="64" spans="1:19" x14ac:dyDescent="0.25">
      <c r="A64" s="2" t="s">
        <v>516</v>
      </c>
      <c r="B64" s="1" t="s">
        <v>517</v>
      </c>
      <c r="C64" s="12">
        <v>10953.9</v>
      </c>
      <c r="D64" s="12">
        <v>200</v>
      </c>
      <c r="E64" s="12">
        <v>392</v>
      </c>
      <c r="F64" s="12">
        <v>249.5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2190.7800000000002</v>
      </c>
      <c r="N64" s="12">
        <f t="shared" si="0"/>
        <v>13986.18</v>
      </c>
      <c r="O64" s="12">
        <v>1719.58</v>
      </c>
      <c r="P64" s="12">
        <v>1259.7</v>
      </c>
      <c r="Q64" s="12">
        <v>-9.9999999998544808E-2</v>
      </c>
      <c r="R64" s="12">
        <f t="shared" si="1"/>
        <v>2979.1800000000012</v>
      </c>
      <c r="S64" s="12">
        <v>11007</v>
      </c>
    </row>
    <row r="65" spans="1:19" x14ac:dyDescent="0.25">
      <c r="A65" s="14"/>
      <c r="B65" s="6"/>
      <c r="C65" s="6" t="s">
        <v>545</v>
      </c>
      <c r="D65" s="6" t="s">
        <v>545</v>
      </c>
      <c r="E65" s="6" t="s">
        <v>545</v>
      </c>
      <c r="F65" s="6" t="s">
        <v>545</v>
      </c>
      <c r="G65" s="6" t="s">
        <v>545</v>
      </c>
      <c r="H65" s="6" t="s">
        <v>545</v>
      </c>
      <c r="I65" s="6" t="s">
        <v>545</v>
      </c>
      <c r="J65" s="6" t="s">
        <v>545</v>
      </c>
      <c r="K65" s="6" t="s">
        <v>545</v>
      </c>
      <c r="L65" s="6" t="s">
        <v>545</v>
      </c>
      <c r="M65" s="6" t="s">
        <v>545</v>
      </c>
      <c r="N65" s="6" t="s">
        <v>545</v>
      </c>
      <c r="O65" s="6" t="s">
        <v>545</v>
      </c>
      <c r="P65" s="6" t="s">
        <v>545</v>
      </c>
      <c r="Q65" s="6" t="s">
        <v>545</v>
      </c>
      <c r="R65" s="6" t="s">
        <v>545</v>
      </c>
      <c r="S65" s="6" t="s">
        <v>545</v>
      </c>
    </row>
    <row r="66" spans="1:19" x14ac:dyDescent="0.25">
      <c r="A66" s="11" t="s">
        <v>536</v>
      </c>
      <c r="C66" s="12"/>
      <c r="N66" s="12"/>
      <c r="R66" s="12"/>
    </row>
    <row r="67" spans="1:19" x14ac:dyDescent="0.25">
      <c r="A67" s="2" t="s">
        <v>94</v>
      </c>
      <c r="B67" s="1" t="s">
        <v>95</v>
      </c>
      <c r="C67" s="12">
        <v>10953.9</v>
      </c>
      <c r="D67" s="12">
        <v>200</v>
      </c>
      <c r="E67" s="12">
        <v>784</v>
      </c>
      <c r="F67" s="12">
        <v>382.56</v>
      </c>
      <c r="G67" s="12">
        <v>616.1</v>
      </c>
      <c r="H67" s="12">
        <v>0</v>
      </c>
      <c r="I67" s="12">
        <v>0</v>
      </c>
      <c r="J67" s="12">
        <v>0</v>
      </c>
      <c r="K67" s="12">
        <v>0</v>
      </c>
      <c r="L67" s="12">
        <v>1825.65</v>
      </c>
      <c r="M67" s="12">
        <v>0</v>
      </c>
      <c r="N67" s="12">
        <f t="shared" ref="N67:N121" si="2">SUM(C67:M67)</f>
        <v>14762.21</v>
      </c>
      <c r="O67" s="12">
        <v>1486.81</v>
      </c>
      <c r="P67" s="12">
        <v>1259.7</v>
      </c>
      <c r="Q67" s="12">
        <v>0.19999999999890861</v>
      </c>
      <c r="R67" s="12">
        <f t="shared" ref="R67:R121" si="3">SUM(O67:Q67)</f>
        <v>2746.7099999999991</v>
      </c>
      <c r="S67" s="12">
        <v>12015.5</v>
      </c>
    </row>
    <row r="68" spans="1:19" x14ac:dyDescent="0.25">
      <c r="A68" s="2" t="s">
        <v>96</v>
      </c>
      <c r="B68" s="1" t="s">
        <v>97</v>
      </c>
      <c r="C68" s="12">
        <v>10916.37</v>
      </c>
      <c r="D68" s="12">
        <v>0</v>
      </c>
      <c r="E68" s="12">
        <v>784</v>
      </c>
      <c r="F68" s="12">
        <v>499</v>
      </c>
      <c r="G68" s="12">
        <v>616.1</v>
      </c>
      <c r="H68" s="12">
        <v>0</v>
      </c>
      <c r="I68" s="12">
        <v>0</v>
      </c>
      <c r="J68" s="12">
        <v>0</v>
      </c>
      <c r="K68" s="12">
        <v>0</v>
      </c>
      <c r="L68" s="12">
        <v>1825.65</v>
      </c>
      <c r="M68" s="12">
        <v>0</v>
      </c>
      <c r="N68" s="12">
        <f t="shared" si="2"/>
        <v>14641.12</v>
      </c>
      <c r="O68" s="12">
        <v>1460.95</v>
      </c>
      <c r="P68" s="12">
        <v>1259.7</v>
      </c>
      <c r="Q68" s="12">
        <v>-2.9999999998835847E-2</v>
      </c>
      <c r="R68" s="12">
        <f t="shared" si="3"/>
        <v>2720.6200000000013</v>
      </c>
      <c r="S68" s="12">
        <v>11920.5</v>
      </c>
    </row>
    <row r="69" spans="1:19" x14ac:dyDescent="0.25">
      <c r="A69" s="2" t="s">
        <v>98</v>
      </c>
      <c r="B69" s="1" t="s">
        <v>99</v>
      </c>
      <c r="C69" s="12">
        <v>10953.9</v>
      </c>
      <c r="D69" s="12">
        <v>200</v>
      </c>
      <c r="E69" s="12">
        <v>784</v>
      </c>
      <c r="F69" s="12">
        <v>499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1825.65</v>
      </c>
      <c r="M69" s="12">
        <v>0</v>
      </c>
      <c r="N69" s="12">
        <f t="shared" si="2"/>
        <v>14262.55</v>
      </c>
      <c r="O69" s="12">
        <v>1380.08</v>
      </c>
      <c r="P69" s="12">
        <v>1259.7</v>
      </c>
      <c r="Q69" s="12">
        <v>-0.22999999999956344</v>
      </c>
      <c r="R69" s="12">
        <f t="shared" si="3"/>
        <v>2639.55</v>
      </c>
      <c r="S69" s="12">
        <v>11623</v>
      </c>
    </row>
    <row r="70" spans="1:19" x14ac:dyDescent="0.25">
      <c r="A70" s="2" t="s">
        <v>100</v>
      </c>
      <c r="B70" s="1" t="s">
        <v>101</v>
      </c>
      <c r="C70" s="12">
        <v>10953.9</v>
      </c>
      <c r="D70" s="12">
        <v>0</v>
      </c>
      <c r="E70" s="12">
        <v>784</v>
      </c>
      <c r="F70" s="12">
        <v>499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1825.65</v>
      </c>
      <c r="M70" s="12">
        <v>0</v>
      </c>
      <c r="N70" s="12">
        <f t="shared" si="2"/>
        <v>14062.55</v>
      </c>
      <c r="O70" s="12">
        <v>1337.36</v>
      </c>
      <c r="P70" s="12">
        <v>1259.7</v>
      </c>
      <c r="Q70" s="12">
        <v>-1.0000000000218279E-2</v>
      </c>
      <c r="R70" s="12">
        <f t="shared" si="3"/>
        <v>2597.0499999999997</v>
      </c>
      <c r="S70" s="12">
        <v>11465.5</v>
      </c>
    </row>
    <row r="71" spans="1:19" x14ac:dyDescent="0.25">
      <c r="A71" s="2" t="s">
        <v>102</v>
      </c>
      <c r="B71" s="1" t="s">
        <v>103</v>
      </c>
      <c r="C71" s="12">
        <v>10953.9</v>
      </c>
      <c r="D71" s="12">
        <v>400</v>
      </c>
      <c r="E71" s="12">
        <v>784</v>
      </c>
      <c r="F71" s="12">
        <v>499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1825.65</v>
      </c>
      <c r="M71" s="12">
        <v>0</v>
      </c>
      <c r="N71" s="12">
        <f t="shared" si="2"/>
        <v>14462.55</v>
      </c>
      <c r="O71" s="12">
        <v>1422.8</v>
      </c>
      <c r="P71" s="12">
        <v>1259.7</v>
      </c>
      <c r="Q71" s="12">
        <v>4.9999999999272404E-2</v>
      </c>
      <c r="R71" s="12">
        <f t="shared" si="3"/>
        <v>2682.5499999999993</v>
      </c>
      <c r="S71" s="12">
        <v>11780</v>
      </c>
    </row>
    <row r="72" spans="1:19" x14ac:dyDescent="0.25">
      <c r="A72" s="14"/>
      <c r="B72" s="6"/>
      <c r="C72" s="6" t="s">
        <v>545</v>
      </c>
      <c r="D72" s="6" t="s">
        <v>545</v>
      </c>
      <c r="E72" s="6" t="s">
        <v>545</v>
      </c>
      <c r="F72" s="6" t="s">
        <v>545</v>
      </c>
      <c r="G72" s="6" t="s">
        <v>545</v>
      </c>
      <c r="H72" s="6" t="s">
        <v>545</v>
      </c>
      <c r="I72" s="6" t="s">
        <v>545</v>
      </c>
      <c r="J72" s="6" t="s">
        <v>545</v>
      </c>
      <c r="K72" s="6" t="s">
        <v>545</v>
      </c>
      <c r="L72" s="6" t="s">
        <v>545</v>
      </c>
      <c r="M72" s="6" t="s">
        <v>545</v>
      </c>
      <c r="N72" s="6" t="s">
        <v>545</v>
      </c>
      <c r="O72" s="6" t="s">
        <v>545</v>
      </c>
      <c r="P72" s="6" t="s">
        <v>545</v>
      </c>
      <c r="Q72" s="6" t="s">
        <v>545</v>
      </c>
      <c r="R72" s="6" t="s">
        <v>545</v>
      </c>
      <c r="S72" s="6" t="s">
        <v>545</v>
      </c>
    </row>
    <row r="73" spans="1:19" x14ac:dyDescent="0.25">
      <c r="A73" s="11" t="s">
        <v>537</v>
      </c>
      <c r="C73" s="12"/>
      <c r="N73" s="12"/>
      <c r="R73" s="12"/>
    </row>
    <row r="74" spans="1:19" x14ac:dyDescent="0.25">
      <c r="A74" s="2" t="s">
        <v>104</v>
      </c>
      <c r="B74" s="1" t="s">
        <v>105</v>
      </c>
      <c r="C74" s="12">
        <v>11756.4</v>
      </c>
      <c r="D74" s="12">
        <v>0</v>
      </c>
      <c r="E74" s="12">
        <v>846</v>
      </c>
      <c r="F74" s="12">
        <v>528</v>
      </c>
      <c r="G74" s="12">
        <v>739.32</v>
      </c>
      <c r="H74" s="12">
        <v>0</v>
      </c>
      <c r="I74" s="12">
        <v>0</v>
      </c>
      <c r="J74" s="12">
        <v>0</v>
      </c>
      <c r="K74" s="12">
        <v>0</v>
      </c>
      <c r="L74" s="12">
        <v>1959.4</v>
      </c>
      <c r="M74" s="12">
        <v>0</v>
      </c>
      <c r="N74" s="12">
        <f t="shared" si="2"/>
        <v>15829.119999999999</v>
      </c>
      <c r="O74" s="12">
        <v>1686.14</v>
      </c>
      <c r="P74" s="12">
        <v>1351.98</v>
      </c>
      <c r="Q74" s="12">
        <v>0</v>
      </c>
      <c r="R74" s="12">
        <f t="shared" si="3"/>
        <v>3038.12</v>
      </c>
      <c r="S74" s="12">
        <v>12791</v>
      </c>
    </row>
    <row r="75" spans="1:19" x14ac:dyDescent="0.25">
      <c r="A75" s="2" t="s">
        <v>106</v>
      </c>
      <c r="B75" s="1" t="s">
        <v>107</v>
      </c>
      <c r="C75" s="12">
        <v>10844.75</v>
      </c>
      <c r="D75" s="12">
        <v>0</v>
      </c>
      <c r="E75" s="12">
        <v>784</v>
      </c>
      <c r="F75" s="12">
        <v>465.73</v>
      </c>
      <c r="G75" s="12">
        <v>616.1</v>
      </c>
      <c r="H75" s="12">
        <v>0</v>
      </c>
      <c r="I75" s="12">
        <v>0</v>
      </c>
      <c r="J75" s="12">
        <v>0</v>
      </c>
      <c r="K75" s="12">
        <v>0</v>
      </c>
      <c r="L75" s="12">
        <v>1825.65</v>
      </c>
      <c r="M75" s="12">
        <v>0</v>
      </c>
      <c r="N75" s="12">
        <f t="shared" si="2"/>
        <v>14536.23</v>
      </c>
      <c r="O75" s="12">
        <v>1354.84</v>
      </c>
      <c r="P75" s="12">
        <v>1259.7</v>
      </c>
      <c r="Q75" s="12">
        <v>-0.31000000000130967</v>
      </c>
      <c r="R75" s="12">
        <f t="shared" si="3"/>
        <v>2614.2299999999987</v>
      </c>
      <c r="S75" s="12">
        <v>11922</v>
      </c>
    </row>
    <row r="76" spans="1:19" x14ac:dyDescent="0.25">
      <c r="A76" s="2" t="s">
        <v>108</v>
      </c>
      <c r="B76" s="1" t="s">
        <v>109</v>
      </c>
      <c r="C76" s="12">
        <v>10953.9</v>
      </c>
      <c r="D76" s="12">
        <v>200</v>
      </c>
      <c r="E76" s="12">
        <v>784</v>
      </c>
      <c r="F76" s="12">
        <v>499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1825.65</v>
      </c>
      <c r="M76" s="12">
        <v>0</v>
      </c>
      <c r="N76" s="12">
        <f t="shared" si="2"/>
        <v>14262.55</v>
      </c>
      <c r="O76" s="12">
        <v>1380.08</v>
      </c>
      <c r="P76" s="12">
        <v>1259.7</v>
      </c>
      <c r="Q76" s="12">
        <v>-0.22999999999956344</v>
      </c>
      <c r="R76" s="12">
        <f t="shared" si="3"/>
        <v>2639.55</v>
      </c>
      <c r="S76" s="12">
        <v>11623</v>
      </c>
    </row>
    <row r="77" spans="1:19" x14ac:dyDescent="0.25">
      <c r="A77" s="2" t="s">
        <v>110</v>
      </c>
      <c r="B77" s="1" t="s">
        <v>111</v>
      </c>
      <c r="C77" s="12">
        <v>10953.9</v>
      </c>
      <c r="D77" s="12">
        <v>400</v>
      </c>
      <c r="E77" s="12">
        <v>784</v>
      </c>
      <c r="F77" s="12">
        <v>499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1825.65</v>
      </c>
      <c r="M77" s="12">
        <v>0</v>
      </c>
      <c r="N77" s="12">
        <f t="shared" si="2"/>
        <v>14462.55</v>
      </c>
      <c r="O77" s="12">
        <v>1422.8</v>
      </c>
      <c r="P77" s="12">
        <v>1259.7</v>
      </c>
      <c r="Q77" s="12">
        <v>1242.5499999999993</v>
      </c>
      <c r="R77" s="12">
        <f t="shared" si="3"/>
        <v>3925.0499999999993</v>
      </c>
      <c r="S77" s="12">
        <v>10537.5</v>
      </c>
    </row>
    <row r="78" spans="1:19" x14ac:dyDescent="0.25">
      <c r="A78" s="2" t="s">
        <v>112</v>
      </c>
      <c r="B78" s="1" t="s">
        <v>113</v>
      </c>
      <c r="C78" s="12">
        <v>11672.31</v>
      </c>
      <c r="D78" s="12">
        <v>0</v>
      </c>
      <c r="E78" s="12">
        <v>846</v>
      </c>
      <c r="F78" s="12">
        <v>528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1959.4</v>
      </c>
      <c r="M78" s="12">
        <v>0</v>
      </c>
      <c r="N78" s="12">
        <f t="shared" si="2"/>
        <v>15005.71</v>
      </c>
      <c r="O78" s="12">
        <v>1510.26</v>
      </c>
      <c r="P78" s="12">
        <v>1351.98</v>
      </c>
      <c r="Q78" s="12">
        <v>2799.9699999999993</v>
      </c>
      <c r="R78" s="12">
        <f t="shared" si="3"/>
        <v>5662.2099999999991</v>
      </c>
      <c r="S78" s="12">
        <v>9343.5</v>
      </c>
    </row>
    <row r="79" spans="1:19" x14ac:dyDescent="0.25">
      <c r="A79" s="2" t="s">
        <v>114</v>
      </c>
      <c r="B79" s="1" t="s">
        <v>115</v>
      </c>
      <c r="C79" s="12">
        <v>10953.9</v>
      </c>
      <c r="D79" s="12">
        <v>200</v>
      </c>
      <c r="E79" s="12">
        <v>784</v>
      </c>
      <c r="F79" s="12">
        <v>499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1825.65</v>
      </c>
      <c r="M79" s="12">
        <v>0</v>
      </c>
      <c r="N79" s="12">
        <f t="shared" si="2"/>
        <v>14262.55</v>
      </c>
      <c r="O79" s="12">
        <v>1380.08</v>
      </c>
      <c r="P79" s="12">
        <v>1259.7</v>
      </c>
      <c r="Q79" s="12">
        <v>-0.22999999999956344</v>
      </c>
      <c r="R79" s="12">
        <f t="shared" si="3"/>
        <v>2639.55</v>
      </c>
      <c r="S79" s="12">
        <v>11623</v>
      </c>
    </row>
    <row r="80" spans="1:19" x14ac:dyDescent="0.25">
      <c r="A80" s="2" t="s">
        <v>116</v>
      </c>
      <c r="B80" s="1" t="s">
        <v>117</v>
      </c>
      <c r="C80" s="12">
        <v>10953.9</v>
      </c>
      <c r="D80" s="12">
        <v>200</v>
      </c>
      <c r="E80" s="12">
        <v>784</v>
      </c>
      <c r="F80" s="12">
        <v>499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1825.65</v>
      </c>
      <c r="M80" s="12">
        <v>0</v>
      </c>
      <c r="N80" s="12">
        <f t="shared" si="2"/>
        <v>14262.55</v>
      </c>
      <c r="O80" s="12">
        <v>1380.08</v>
      </c>
      <c r="P80" s="12">
        <v>1259.7</v>
      </c>
      <c r="Q80" s="12">
        <v>-0.22999999999956344</v>
      </c>
      <c r="R80" s="12">
        <f t="shared" si="3"/>
        <v>2639.55</v>
      </c>
      <c r="S80" s="12">
        <v>11623</v>
      </c>
    </row>
    <row r="81" spans="1:19" x14ac:dyDescent="0.25">
      <c r="A81" s="2" t="s">
        <v>406</v>
      </c>
      <c r="B81" s="1" t="s">
        <v>407</v>
      </c>
      <c r="C81" s="12">
        <v>10947.81</v>
      </c>
      <c r="D81" s="12">
        <v>0</v>
      </c>
      <c r="E81" s="12">
        <v>784</v>
      </c>
      <c r="F81" s="12">
        <v>499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1460.52</v>
      </c>
      <c r="M81" s="12">
        <v>0</v>
      </c>
      <c r="N81" s="12">
        <f t="shared" si="2"/>
        <v>13691.33</v>
      </c>
      <c r="O81" s="12">
        <v>1336.06</v>
      </c>
      <c r="P81" s="12">
        <v>1259.7</v>
      </c>
      <c r="Q81" s="12">
        <v>1565.5699999999997</v>
      </c>
      <c r="R81" s="12">
        <f t="shared" si="3"/>
        <v>4161.33</v>
      </c>
      <c r="S81" s="12">
        <v>9530</v>
      </c>
    </row>
    <row r="82" spans="1:19" x14ac:dyDescent="0.25">
      <c r="A82" s="2" t="s">
        <v>432</v>
      </c>
      <c r="B82" s="1" t="s">
        <v>433</v>
      </c>
      <c r="C82" s="12">
        <v>10953.9</v>
      </c>
      <c r="D82" s="12">
        <v>0</v>
      </c>
      <c r="E82" s="12">
        <v>784</v>
      </c>
      <c r="F82" s="12">
        <v>499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1460.52</v>
      </c>
      <c r="M82" s="12">
        <v>0</v>
      </c>
      <c r="N82" s="12">
        <f t="shared" si="2"/>
        <v>13697.42</v>
      </c>
      <c r="O82" s="12">
        <v>1337.36</v>
      </c>
      <c r="P82" s="12">
        <v>1259.7</v>
      </c>
      <c r="Q82" s="12">
        <v>-0.13999999999941792</v>
      </c>
      <c r="R82" s="12">
        <f t="shared" si="3"/>
        <v>2596.9200000000005</v>
      </c>
      <c r="S82" s="12">
        <v>11100.5</v>
      </c>
    </row>
    <row r="83" spans="1:19" x14ac:dyDescent="0.25">
      <c r="A83" s="2" t="s">
        <v>434</v>
      </c>
      <c r="B83" s="1" t="s">
        <v>435</v>
      </c>
      <c r="C83" s="12">
        <v>10953.9</v>
      </c>
      <c r="D83" s="12">
        <v>200</v>
      </c>
      <c r="E83" s="12">
        <v>784</v>
      </c>
      <c r="F83" s="12">
        <v>499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1460.52</v>
      </c>
      <c r="M83" s="12">
        <v>0</v>
      </c>
      <c r="N83" s="12">
        <f t="shared" si="2"/>
        <v>13897.42</v>
      </c>
      <c r="O83" s="12">
        <v>1380.08</v>
      </c>
      <c r="P83" s="12">
        <v>1259.7</v>
      </c>
      <c r="Q83" s="12">
        <v>0.13999999999941792</v>
      </c>
      <c r="R83" s="12">
        <f t="shared" si="3"/>
        <v>2639.9199999999992</v>
      </c>
      <c r="S83" s="12">
        <v>11257.5</v>
      </c>
    </row>
    <row r="84" spans="1:19" x14ac:dyDescent="0.25">
      <c r="A84" s="14"/>
      <c r="B84" s="6"/>
      <c r="C84" s="6" t="s">
        <v>545</v>
      </c>
      <c r="D84" s="6" t="s">
        <v>545</v>
      </c>
      <c r="E84" s="6" t="s">
        <v>545</v>
      </c>
      <c r="F84" s="6" t="s">
        <v>545</v>
      </c>
      <c r="G84" s="6" t="s">
        <v>545</v>
      </c>
      <c r="H84" s="6" t="s">
        <v>545</v>
      </c>
      <c r="I84" s="6" t="s">
        <v>545</v>
      </c>
      <c r="J84" s="6" t="s">
        <v>545</v>
      </c>
      <c r="K84" s="6" t="s">
        <v>545</v>
      </c>
      <c r="L84" s="6" t="s">
        <v>545</v>
      </c>
      <c r="M84" s="6" t="s">
        <v>545</v>
      </c>
      <c r="N84" s="6" t="s">
        <v>545</v>
      </c>
      <c r="O84" s="6" t="s">
        <v>545</v>
      </c>
      <c r="P84" s="6" t="s">
        <v>545</v>
      </c>
      <c r="Q84" s="6" t="s">
        <v>545</v>
      </c>
      <c r="R84" s="6" t="s">
        <v>545</v>
      </c>
      <c r="S84" s="6" t="s">
        <v>545</v>
      </c>
    </row>
    <row r="85" spans="1:19" x14ac:dyDescent="0.25">
      <c r="A85" s="11" t="s">
        <v>538</v>
      </c>
      <c r="C85" s="12"/>
      <c r="N85" s="12"/>
      <c r="R85" s="12"/>
    </row>
    <row r="86" spans="1:19" x14ac:dyDescent="0.25">
      <c r="A86" s="2" t="s">
        <v>120</v>
      </c>
      <c r="B86" s="1" t="s">
        <v>121</v>
      </c>
      <c r="C86" s="12">
        <v>11669.1</v>
      </c>
      <c r="D86" s="12">
        <v>200</v>
      </c>
      <c r="E86" s="12">
        <v>788</v>
      </c>
      <c r="F86" s="12">
        <v>468</v>
      </c>
      <c r="G86" s="12">
        <v>739.32</v>
      </c>
      <c r="H86" s="12">
        <v>0</v>
      </c>
      <c r="I86" s="12">
        <v>0</v>
      </c>
      <c r="J86" s="12">
        <v>0</v>
      </c>
      <c r="K86" s="12">
        <v>0</v>
      </c>
      <c r="L86" s="12">
        <v>1944.85</v>
      </c>
      <c r="M86" s="12">
        <v>0</v>
      </c>
      <c r="N86" s="12">
        <f t="shared" si="2"/>
        <v>15809.27</v>
      </c>
      <c r="O86" s="12">
        <v>1685</v>
      </c>
      <c r="P86" s="12">
        <v>1341.96</v>
      </c>
      <c r="Q86" s="12">
        <v>3276.8100000000013</v>
      </c>
      <c r="R86" s="12">
        <f t="shared" si="3"/>
        <v>6303.7700000000013</v>
      </c>
      <c r="S86" s="12">
        <v>9505.5</v>
      </c>
    </row>
    <row r="87" spans="1:19" x14ac:dyDescent="0.25">
      <c r="A87" s="2" t="s">
        <v>122</v>
      </c>
      <c r="B87" s="1" t="s">
        <v>123</v>
      </c>
      <c r="C87" s="12">
        <v>14022.15</v>
      </c>
      <c r="D87" s="12">
        <v>200</v>
      </c>
      <c r="E87" s="12">
        <v>991</v>
      </c>
      <c r="F87" s="12">
        <v>603</v>
      </c>
      <c r="G87" s="12">
        <v>739.32</v>
      </c>
      <c r="H87" s="12">
        <v>0</v>
      </c>
      <c r="I87" s="12">
        <v>0</v>
      </c>
      <c r="J87" s="12">
        <v>0</v>
      </c>
      <c r="K87" s="12">
        <v>0</v>
      </c>
      <c r="L87" s="12">
        <v>2342.1</v>
      </c>
      <c r="M87" s="12">
        <v>0</v>
      </c>
      <c r="N87" s="12">
        <f t="shared" si="2"/>
        <v>18897.57</v>
      </c>
      <c r="O87" s="12">
        <v>2259.81</v>
      </c>
      <c r="P87" s="12">
        <v>1616.06</v>
      </c>
      <c r="Q87" s="12">
        <v>0.2000000000007276</v>
      </c>
      <c r="R87" s="12">
        <f t="shared" si="3"/>
        <v>3876.0700000000006</v>
      </c>
      <c r="S87" s="12">
        <v>15021.5</v>
      </c>
    </row>
    <row r="88" spans="1:19" x14ac:dyDescent="0.25">
      <c r="A88" s="2" t="s">
        <v>124</v>
      </c>
      <c r="B88" s="1" t="s">
        <v>125</v>
      </c>
      <c r="C88" s="12">
        <v>12177.62</v>
      </c>
      <c r="D88" s="12">
        <v>0</v>
      </c>
      <c r="E88" s="12">
        <v>815</v>
      </c>
      <c r="F88" s="12">
        <v>496</v>
      </c>
      <c r="G88" s="12">
        <v>492.88</v>
      </c>
      <c r="H88" s="12">
        <v>711.5</v>
      </c>
      <c r="I88" s="12">
        <v>0</v>
      </c>
      <c r="J88" s="12">
        <v>0</v>
      </c>
      <c r="K88" s="12">
        <v>0</v>
      </c>
      <c r="L88" s="12">
        <v>2032.85</v>
      </c>
      <c r="M88" s="12">
        <v>0</v>
      </c>
      <c r="N88" s="12">
        <f t="shared" si="2"/>
        <v>16725.849999999999</v>
      </c>
      <c r="O88" s="12">
        <v>1796.86</v>
      </c>
      <c r="P88" s="12">
        <v>1402.66</v>
      </c>
      <c r="Q88" s="12">
        <v>7874.3299999999981</v>
      </c>
      <c r="R88" s="12">
        <f t="shared" si="3"/>
        <v>11073.849999999999</v>
      </c>
      <c r="S88" s="12">
        <v>5652</v>
      </c>
    </row>
    <row r="89" spans="1:19" x14ac:dyDescent="0.25">
      <c r="A89" s="2" t="s">
        <v>126</v>
      </c>
      <c r="B89" s="1" t="s">
        <v>127</v>
      </c>
      <c r="C89" s="12">
        <v>10907.1</v>
      </c>
      <c r="D89" s="12">
        <v>0</v>
      </c>
      <c r="E89" s="12">
        <v>717</v>
      </c>
      <c r="F89" s="12">
        <v>447</v>
      </c>
      <c r="G89" s="12">
        <v>616.1</v>
      </c>
      <c r="H89" s="12">
        <v>181.78</v>
      </c>
      <c r="I89" s="12">
        <v>363.57</v>
      </c>
      <c r="J89" s="12">
        <v>0</v>
      </c>
      <c r="K89" s="12">
        <v>0</v>
      </c>
      <c r="L89" s="12">
        <v>1817.85</v>
      </c>
      <c r="M89" s="12">
        <v>0</v>
      </c>
      <c r="N89" s="12">
        <f t="shared" si="2"/>
        <v>15050.400000000001</v>
      </c>
      <c r="O89" s="12">
        <v>1491.79</v>
      </c>
      <c r="P89" s="12">
        <v>1254.32</v>
      </c>
      <c r="Q89" s="12">
        <v>4797.2900000000009</v>
      </c>
      <c r="R89" s="12">
        <f t="shared" si="3"/>
        <v>7543.4000000000005</v>
      </c>
      <c r="S89" s="12">
        <v>7507</v>
      </c>
    </row>
    <row r="90" spans="1:19" x14ac:dyDescent="0.25">
      <c r="A90" s="2" t="s">
        <v>128</v>
      </c>
      <c r="B90" s="1" t="s">
        <v>129</v>
      </c>
      <c r="C90" s="12">
        <v>12197.1</v>
      </c>
      <c r="D90" s="12">
        <v>400</v>
      </c>
      <c r="E90" s="12">
        <v>815</v>
      </c>
      <c r="F90" s="12">
        <v>496</v>
      </c>
      <c r="G90" s="12">
        <v>513.4</v>
      </c>
      <c r="H90" s="12">
        <v>0</v>
      </c>
      <c r="I90" s="12">
        <v>0</v>
      </c>
      <c r="J90" s="12">
        <v>0</v>
      </c>
      <c r="K90" s="12">
        <v>0</v>
      </c>
      <c r="L90" s="12">
        <v>2032.85</v>
      </c>
      <c r="M90" s="12">
        <v>0</v>
      </c>
      <c r="N90" s="12">
        <f t="shared" si="2"/>
        <v>16454.349999999999</v>
      </c>
      <c r="O90" s="12">
        <v>1804</v>
      </c>
      <c r="P90" s="12">
        <v>1402.68</v>
      </c>
      <c r="Q90" s="12">
        <v>10646.169999999998</v>
      </c>
      <c r="R90" s="12">
        <f t="shared" si="3"/>
        <v>13852.849999999999</v>
      </c>
      <c r="S90" s="12">
        <v>2601.5</v>
      </c>
    </row>
    <row r="91" spans="1:19" x14ac:dyDescent="0.25">
      <c r="A91" s="2" t="s">
        <v>132</v>
      </c>
      <c r="B91" s="1" t="s">
        <v>133</v>
      </c>
      <c r="C91" s="12">
        <v>11279.1</v>
      </c>
      <c r="D91" s="12">
        <v>200</v>
      </c>
      <c r="E91" s="12">
        <v>737</v>
      </c>
      <c r="F91" s="12">
        <v>455</v>
      </c>
      <c r="G91" s="12">
        <v>492.88</v>
      </c>
      <c r="H91" s="12">
        <v>0</v>
      </c>
      <c r="I91" s="12">
        <v>0</v>
      </c>
      <c r="J91" s="12">
        <v>0</v>
      </c>
      <c r="K91" s="12">
        <v>0</v>
      </c>
      <c r="L91" s="12">
        <v>1879.85</v>
      </c>
      <c r="M91" s="12">
        <v>0</v>
      </c>
      <c r="N91" s="12">
        <f t="shared" si="2"/>
        <v>15043.83</v>
      </c>
      <c r="O91" s="12">
        <v>1535.38</v>
      </c>
      <c r="P91" s="12">
        <v>1297.0999999999999</v>
      </c>
      <c r="Q91" s="12">
        <v>162.85000000000036</v>
      </c>
      <c r="R91" s="12">
        <f t="shared" si="3"/>
        <v>2995.3300000000004</v>
      </c>
      <c r="S91" s="12">
        <v>12048.5</v>
      </c>
    </row>
    <row r="92" spans="1:19" x14ac:dyDescent="0.25">
      <c r="A92" s="2" t="s">
        <v>134</v>
      </c>
      <c r="B92" s="1" t="s">
        <v>135</v>
      </c>
      <c r="C92" s="12">
        <v>11279.1</v>
      </c>
      <c r="D92" s="12">
        <v>400</v>
      </c>
      <c r="E92" s="12">
        <v>737</v>
      </c>
      <c r="F92" s="12">
        <v>455</v>
      </c>
      <c r="G92" s="12">
        <v>492.88</v>
      </c>
      <c r="H92" s="12">
        <v>0</v>
      </c>
      <c r="I92" s="12">
        <v>1127.9100000000001</v>
      </c>
      <c r="J92" s="12">
        <v>0</v>
      </c>
      <c r="K92" s="12">
        <v>0</v>
      </c>
      <c r="L92" s="12">
        <v>1879.85</v>
      </c>
      <c r="M92" s="12">
        <v>0</v>
      </c>
      <c r="N92" s="12">
        <f t="shared" si="2"/>
        <v>16371.74</v>
      </c>
      <c r="O92" s="12">
        <v>1728.79</v>
      </c>
      <c r="P92" s="12">
        <v>1297.0999999999999</v>
      </c>
      <c r="Q92" s="12">
        <v>162.85000000000036</v>
      </c>
      <c r="R92" s="12">
        <f t="shared" si="3"/>
        <v>3188.7400000000002</v>
      </c>
      <c r="S92" s="12">
        <v>13183</v>
      </c>
    </row>
    <row r="93" spans="1:19" x14ac:dyDescent="0.25">
      <c r="A93" s="2" t="s">
        <v>136</v>
      </c>
      <c r="B93" s="1" t="s">
        <v>137</v>
      </c>
      <c r="C93" s="12">
        <v>12509.73</v>
      </c>
      <c r="D93" s="12">
        <v>200</v>
      </c>
      <c r="E93" s="12">
        <v>815</v>
      </c>
      <c r="F93" s="12">
        <v>479.46</v>
      </c>
      <c r="G93" s="12">
        <v>492.88</v>
      </c>
      <c r="H93" s="12">
        <v>754.9</v>
      </c>
      <c r="I93" s="12">
        <v>0</v>
      </c>
      <c r="J93" s="12">
        <v>0</v>
      </c>
      <c r="K93" s="12">
        <v>0</v>
      </c>
      <c r="L93" s="12">
        <v>2156.85</v>
      </c>
      <c r="M93" s="12">
        <v>0</v>
      </c>
      <c r="N93" s="12">
        <f t="shared" si="2"/>
        <v>17408.819999999996</v>
      </c>
      <c r="O93" s="12">
        <v>2777.98</v>
      </c>
      <c r="P93" s="12">
        <v>1488.22</v>
      </c>
      <c r="Q93" s="12">
        <v>12370.119999999995</v>
      </c>
      <c r="R93" s="12">
        <f t="shared" si="3"/>
        <v>16636.319999999996</v>
      </c>
      <c r="S93" s="12">
        <v>772.5</v>
      </c>
    </row>
    <row r="94" spans="1:19" x14ac:dyDescent="0.25">
      <c r="A94" s="2" t="s">
        <v>138</v>
      </c>
      <c r="B94" s="1" t="s">
        <v>139</v>
      </c>
      <c r="C94" s="12">
        <v>12197.1</v>
      </c>
      <c r="D94" s="12">
        <v>200</v>
      </c>
      <c r="E94" s="12">
        <v>815</v>
      </c>
      <c r="F94" s="12">
        <v>496</v>
      </c>
      <c r="G94" s="12">
        <v>492.88</v>
      </c>
      <c r="H94" s="12">
        <v>406.57</v>
      </c>
      <c r="I94" s="12">
        <v>0</v>
      </c>
      <c r="J94" s="12">
        <v>0</v>
      </c>
      <c r="K94" s="12">
        <v>0</v>
      </c>
      <c r="L94" s="12">
        <v>2032.85</v>
      </c>
      <c r="M94" s="12">
        <v>0</v>
      </c>
      <c r="N94" s="12">
        <f t="shared" si="2"/>
        <v>16640.399999999998</v>
      </c>
      <c r="O94" s="12">
        <v>1800.32</v>
      </c>
      <c r="P94" s="12">
        <v>1402.68</v>
      </c>
      <c r="Q94" s="12">
        <v>4921.3999999999978</v>
      </c>
      <c r="R94" s="12">
        <f t="shared" si="3"/>
        <v>8124.3999999999978</v>
      </c>
      <c r="S94" s="12">
        <v>8516</v>
      </c>
    </row>
    <row r="95" spans="1:19" x14ac:dyDescent="0.25">
      <c r="A95" s="2" t="s">
        <v>140</v>
      </c>
      <c r="B95" s="1" t="s">
        <v>141</v>
      </c>
      <c r="C95" s="12">
        <v>12197.1</v>
      </c>
      <c r="D95" s="12">
        <v>400</v>
      </c>
      <c r="E95" s="12">
        <v>815</v>
      </c>
      <c r="F95" s="12">
        <v>496</v>
      </c>
      <c r="G95" s="12">
        <v>492.88</v>
      </c>
      <c r="H95" s="12">
        <v>406.57</v>
      </c>
      <c r="I95" s="12">
        <v>0</v>
      </c>
      <c r="J95" s="12">
        <v>0</v>
      </c>
      <c r="K95" s="12">
        <v>0</v>
      </c>
      <c r="L95" s="12">
        <v>2032.85</v>
      </c>
      <c r="M95" s="12">
        <v>0</v>
      </c>
      <c r="N95" s="12">
        <f t="shared" si="2"/>
        <v>16840.399999999998</v>
      </c>
      <c r="O95" s="12">
        <v>1843.04</v>
      </c>
      <c r="P95" s="12">
        <v>1402.66</v>
      </c>
      <c r="Q95" s="12">
        <v>3721.1999999999971</v>
      </c>
      <c r="R95" s="12">
        <f t="shared" si="3"/>
        <v>6966.8999999999969</v>
      </c>
      <c r="S95" s="12">
        <v>9873.5</v>
      </c>
    </row>
    <row r="96" spans="1:19" x14ac:dyDescent="0.25">
      <c r="A96" s="2" t="s">
        <v>142</v>
      </c>
      <c r="B96" s="1" t="s">
        <v>143</v>
      </c>
      <c r="C96" s="12">
        <v>12197.1</v>
      </c>
      <c r="D96" s="12">
        <v>200</v>
      </c>
      <c r="E96" s="12">
        <v>815</v>
      </c>
      <c r="F96" s="12">
        <v>496</v>
      </c>
      <c r="G96" s="12">
        <v>369.66</v>
      </c>
      <c r="H96" s="12">
        <v>0</v>
      </c>
      <c r="I96" s="12">
        <v>406.57</v>
      </c>
      <c r="J96" s="12">
        <v>0</v>
      </c>
      <c r="K96" s="12">
        <v>0</v>
      </c>
      <c r="L96" s="12">
        <v>2032.85</v>
      </c>
      <c r="M96" s="12">
        <v>0</v>
      </c>
      <c r="N96" s="12">
        <f t="shared" si="2"/>
        <v>16517.18</v>
      </c>
      <c r="O96" s="12">
        <v>1774</v>
      </c>
      <c r="P96" s="12">
        <v>1402.66</v>
      </c>
      <c r="Q96" s="12">
        <v>6193.52</v>
      </c>
      <c r="R96" s="12">
        <f t="shared" si="3"/>
        <v>9370.18</v>
      </c>
      <c r="S96" s="12">
        <v>7147</v>
      </c>
    </row>
    <row r="97" spans="1:19" x14ac:dyDescent="0.25">
      <c r="A97" s="2" t="s">
        <v>144</v>
      </c>
      <c r="B97" s="1" t="s">
        <v>145</v>
      </c>
      <c r="C97" s="12">
        <v>11279.1</v>
      </c>
      <c r="D97" s="12">
        <v>400</v>
      </c>
      <c r="E97" s="12">
        <v>737</v>
      </c>
      <c r="F97" s="12">
        <v>455</v>
      </c>
      <c r="G97" s="12">
        <v>369.66</v>
      </c>
      <c r="H97" s="12">
        <v>0</v>
      </c>
      <c r="I97" s="12">
        <v>1127.9100000000001</v>
      </c>
      <c r="J97" s="12">
        <v>0</v>
      </c>
      <c r="K97" s="12">
        <v>0</v>
      </c>
      <c r="L97" s="12">
        <v>1879.85</v>
      </c>
      <c r="M97" s="12">
        <v>0</v>
      </c>
      <c r="N97" s="12">
        <f t="shared" si="2"/>
        <v>16248.52</v>
      </c>
      <c r="O97" s="12">
        <v>1702.48</v>
      </c>
      <c r="P97" s="12">
        <v>1297.0999999999999</v>
      </c>
      <c r="Q97" s="12">
        <v>162.44000000000051</v>
      </c>
      <c r="R97" s="12">
        <f t="shared" si="3"/>
        <v>3162.0200000000004</v>
      </c>
      <c r="S97" s="12">
        <v>13086.5</v>
      </c>
    </row>
    <row r="98" spans="1:19" x14ac:dyDescent="0.25">
      <c r="A98" s="2" t="s">
        <v>146</v>
      </c>
      <c r="B98" s="1" t="s">
        <v>147</v>
      </c>
      <c r="C98" s="12">
        <v>12197.1</v>
      </c>
      <c r="D98" s="12">
        <v>200</v>
      </c>
      <c r="E98" s="12">
        <v>815</v>
      </c>
      <c r="F98" s="12">
        <v>496</v>
      </c>
      <c r="G98" s="12">
        <v>369.66</v>
      </c>
      <c r="H98" s="12">
        <v>0</v>
      </c>
      <c r="I98" s="12">
        <v>0</v>
      </c>
      <c r="J98" s="12">
        <v>0</v>
      </c>
      <c r="K98" s="12">
        <v>0</v>
      </c>
      <c r="L98" s="12">
        <v>2032.85</v>
      </c>
      <c r="M98" s="12">
        <v>0</v>
      </c>
      <c r="N98" s="12">
        <f t="shared" si="2"/>
        <v>16110.61</v>
      </c>
      <c r="O98" s="12">
        <v>1730.58</v>
      </c>
      <c r="P98" s="12">
        <v>1402.66</v>
      </c>
      <c r="Q98" s="12">
        <v>162.8700000000008</v>
      </c>
      <c r="R98" s="12">
        <f t="shared" si="3"/>
        <v>3296.1100000000006</v>
      </c>
      <c r="S98" s="12">
        <v>12814.5</v>
      </c>
    </row>
    <row r="99" spans="1:19" x14ac:dyDescent="0.25">
      <c r="A99" s="2" t="s">
        <v>148</v>
      </c>
      <c r="B99" s="1" t="s">
        <v>149</v>
      </c>
      <c r="C99" s="12">
        <v>12603.67</v>
      </c>
      <c r="D99" s="12">
        <v>0</v>
      </c>
      <c r="E99" s="12">
        <v>815</v>
      </c>
      <c r="F99" s="12">
        <v>446.39</v>
      </c>
      <c r="G99" s="12">
        <v>246.44</v>
      </c>
      <c r="H99" s="12">
        <v>406.57</v>
      </c>
      <c r="I99" s="12">
        <v>813.74</v>
      </c>
      <c r="J99" s="12">
        <v>0</v>
      </c>
      <c r="K99" s="12">
        <v>0</v>
      </c>
      <c r="L99" s="12">
        <v>2032.85</v>
      </c>
      <c r="M99" s="12">
        <v>0</v>
      </c>
      <c r="N99" s="12">
        <f t="shared" si="2"/>
        <v>17364.66</v>
      </c>
      <c r="O99" s="12">
        <v>1520.74</v>
      </c>
      <c r="P99" s="12">
        <v>1402.66</v>
      </c>
      <c r="Q99" s="12">
        <v>5074.26</v>
      </c>
      <c r="R99" s="12">
        <f t="shared" si="3"/>
        <v>7997.66</v>
      </c>
      <c r="S99" s="12">
        <v>9367</v>
      </c>
    </row>
    <row r="100" spans="1:19" x14ac:dyDescent="0.25">
      <c r="A100" s="2" t="s">
        <v>150</v>
      </c>
      <c r="B100" s="1" t="s">
        <v>151</v>
      </c>
      <c r="C100" s="12">
        <v>11279.1</v>
      </c>
      <c r="D100" s="12">
        <v>400</v>
      </c>
      <c r="E100" s="12">
        <v>737</v>
      </c>
      <c r="F100" s="12">
        <v>455</v>
      </c>
      <c r="G100" s="12">
        <v>246.44</v>
      </c>
      <c r="H100" s="12">
        <v>0</v>
      </c>
      <c r="I100" s="12">
        <v>0</v>
      </c>
      <c r="J100" s="12">
        <v>0</v>
      </c>
      <c r="K100" s="12">
        <v>0</v>
      </c>
      <c r="L100" s="12">
        <v>1879.85</v>
      </c>
      <c r="M100" s="12">
        <v>0</v>
      </c>
      <c r="N100" s="12">
        <f t="shared" si="2"/>
        <v>14997.390000000001</v>
      </c>
      <c r="O100" s="12">
        <v>1525.48</v>
      </c>
      <c r="P100" s="12">
        <v>1297.0999999999999</v>
      </c>
      <c r="Q100" s="12">
        <v>4890.8100000000013</v>
      </c>
      <c r="R100" s="12">
        <f t="shared" si="3"/>
        <v>7713.3900000000012</v>
      </c>
      <c r="S100" s="12">
        <v>7284</v>
      </c>
    </row>
    <row r="101" spans="1:19" x14ac:dyDescent="0.25">
      <c r="A101" s="2" t="s">
        <v>152</v>
      </c>
      <c r="B101" s="1" t="s">
        <v>153</v>
      </c>
      <c r="C101" s="12">
        <v>10907.1</v>
      </c>
      <c r="D101" s="12">
        <v>200</v>
      </c>
      <c r="E101" s="12">
        <v>717</v>
      </c>
      <c r="F101" s="12">
        <v>447</v>
      </c>
      <c r="G101" s="12">
        <v>246.44</v>
      </c>
      <c r="H101" s="12">
        <v>181.78</v>
      </c>
      <c r="I101" s="12">
        <v>0</v>
      </c>
      <c r="J101" s="12">
        <v>0</v>
      </c>
      <c r="K101" s="12">
        <v>0</v>
      </c>
      <c r="L101" s="12">
        <v>1817.85</v>
      </c>
      <c r="M101" s="12">
        <v>0</v>
      </c>
      <c r="N101" s="12">
        <f t="shared" si="2"/>
        <v>14517.170000000002</v>
      </c>
      <c r="O101" s="12">
        <v>1416.73</v>
      </c>
      <c r="P101" s="12">
        <v>1254.32</v>
      </c>
      <c r="Q101" s="12">
        <v>3429.1200000000026</v>
      </c>
      <c r="R101" s="12">
        <f t="shared" si="3"/>
        <v>6100.1700000000028</v>
      </c>
      <c r="S101" s="12">
        <v>8417</v>
      </c>
    </row>
    <row r="102" spans="1:19" x14ac:dyDescent="0.25">
      <c r="A102" s="2" t="s">
        <v>154</v>
      </c>
      <c r="B102" s="1" t="s">
        <v>155</v>
      </c>
      <c r="C102" s="12">
        <v>12197.1</v>
      </c>
      <c r="D102" s="12">
        <v>0</v>
      </c>
      <c r="E102" s="12">
        <v>788</v>
      </c>
      <c r="F102" s="12">
        <v>468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2032.85</v>
      </c>
      <c r="M102" s="12">
        <v>0</v>
      </c>
      <c r="N102" s="12">
        <f t="shared" si="2"/>
        <v>15485.95</v>
      </c>
      <c r="O102" s="12">
        <v>1597.14</v>
      </c>
      <c r="P102" s="12">
        <v>1402.66</v>
      </c>
      <c r="Q102" s="12">
        <v>6928.1500000000015</v>
      </c>
      <c r="R102" s="12">
        <f t="shared" si="3"/>
        <v>9927.9500000000007</v>
      </c>
      <c r="S102" s="12">
        <v>5558</v>
      </c>
    </row>
    <row r="103" spans="1:19" x14ac:dyDescent="0.25">
      <c r="A103" s="2" t="s">
        <v>156</v>
      </c>
      <c r="B103" s="1" t="s">
        <v>157</v>
      </c>
      <c r="C103" s="12">
        <v>12197.1</v>
      </c>
      <c r="D103" s="12">
        <v>400</v>
      </c>
      <c r="E103" s="12">
        <v>815</v>
      </c>
      <c r="F103" s="12">
        <v>496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2032.85</v>
      </c>
      <c r="M103" s="12">
        <v>0</v>
      </c>
      <c r="N103" s="12">
        <f t="shared" si="2"/>
        <v>15940.95</v>
      </c>
      <c r="O103" s="12">
        <v>1694.34</v>
      </c>
      <c r="P103" s="12">
        <v>1402.66</v>
      </c>
      <c r="Q103" s="12">
        <v>5972.4500000000007</v>
      </c>
      <c r="R103" s="12">
        <f t="shared" si="3"/>
        <v>9069.4500000000007</v>
      </c>
      <c r="S103" s="12">
        <v>6871.5</v>
      </c>
    </row>
    <row r="104" spans="1:19" x14ac:dyDescent="0.25">
      <c r="A104" s="2" t="s">
        <v>158</v>
      </c>
      <c r="B104" s="1" t="s">
        <v>159</v>
      </c>
      <c r="C104" s="12">
        <v>11669.1</v>
      </c>
      <c r="D104" s="12">
        <v>200</v>
      </c>
      <c r="E104" s="12">
        <v>788</v>
      </c>
      <c r="F104" s="12">
        <v>468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1944.85</v>
      </c>
      <c r="M104" s="12">
        <v>0</v>
      </c>
      <c r="N104" s="12">
        <f t="shared" si="2"/>
        <v>15069.95</v>
      </c>
      <c r="O104" s="12">
        <v>1527.08</v>
      </c>
      <c r="P104" s="12">
        <v>1341.94</v>
      </c>
      <c r="Q104" s="12">
        <v>5700.93</v>
      </c>
      <c r="R104" s="12">
        <f t="shared" si="3"/>
        <v>8569.9500000000007</v>
      </c>
      <c r="S104" s="12">
        <v>6500</v>
      </c>
    </row>
    <row r="105" spans="1:19" x14ac:dyDescent="0.25">
      <c r="A105" s="2" t="s">
        <v>160</v>
      </c>
      <c r="B105" s="1" t="s">
        <v>161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4176</v>
      </c>
      <c r="K105" s="12">
        <v>24049.32</v>
      </c>
      <c r="L105" s="12">
        <v>0</v>
      </c>
      <c r="M105" s="12">
        <v>0</v>
      </c>
      <c r="N105" s="12">
        <f t="shared" si="2"/>
        <v>28225.32</v>
      </c>
      <c r="O105" s="12">
        <f>333.02+4595.52</f>
        <v>4928.5400000000009</v>
      </c>
      <c r="P105" s="12">
        <v>0</v>
      </c>
      <c r="Q105" s="12">
        <v>-0.22000000000116415</v>
      </c>
      <c r="R105" s="12">
        <f t="shared" si="3"/>
        <v>4928.32</v>
      </c>
      <c r="S105" s="12">
        <v>23297</v>
      </c>
    </row>
    <row r="106" spans="1:19" x14ac:dyDescent="0.25">
      <c r="A106" s="2" t="s">
        <v>162</v>
      </c>
      <c r="B106" s="1" t="s">
        <v>163</v>
      </c>
      <c r="C106" s="12">
        <v>12197.1</v>
      </c>
      <c r="D106" s="12">
        <v>0</v>
      </c>
      <c r="E106" s="12">
        <v>788</v>
      </c>
      <c r="F106" s="12">
        <v>468</v>
      </c>
      <c r="G106" s="12">
        <v>0</v>
      </c>
      <c r="H106" s="12">
        <v>0</v>
      </c>
      <c r="I106" s="12">
        <v>1219.71</v>
      </c>
      <c r="J106" s="12">
        <v>0</v>
      </c>
      <c r="K106" s="12">
        <v>0</v>
      </c>
      <c r="L106" s="12">
        <v>2032.85</v>
      </c>
      <c r="M106" s="12">
        <v>0</v>
      </c>
      <c r="N106" s="12">
        <f t="shared" si="2"/>
        <v>16705.66</v>
      </c>
      <c r="O106" s="12">
        <v>1767.44</v>
      </c>
      <c r="P106" s="12">
        <v>1402.66</v>
      </c>
      <c r="Q106" s="12">
        <v>171.55999999999949</v>
      </c>
      <c r="R106" s="12">
        <f t="shared" si="3"/>
        <v>3341.66</v>
      </c>
      <c r="S106" s="12">
        <v>13364</v>
      </c>
    </row>
    <row r="107" spans="1:19" x14ac:dyDescent="0.25">
      <c r="A107" s="2" t="s">
        <v>164</v>
      </c>
      <c r="B107" s="1" t="s">
        <v>165</v>
      </c>
      <c r="C107" s="12">
        <v>11279.1</v>
      </c>
      <c r="D107" s="12">
        <v>400</v>
      </c>
      <c r="E107" s="12">
        <v>737</v>
      </c>
      <c r="F107" s="12">
        <v>455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1879.85</v>
      </c>
      <c r="M107" s="12">
        <v>0</v>
      </c>
      <c r="N107" s="12">
        <f t="shared" si="2"/>
        <v>14750.95</v>
      </c>
      <c r="O107" s="12">
        <v>1472.84</v>
      </c>
      <c r="P107" s="12">
        <v>1297.06</v>
      </c>
      <c r="Q107" s="12">
        <v>163.05000000000109</v>
      </c>
      <c r="R107" s="12">
        <f t="shared" si="3"/>
        <v>2932.9500000000007</v>
      </c>
      <c r="S107" s="12">
        <v>11818</v>
      </c>
    </row>
    <row r="108" spans="1:19" x14ac:dyDescent="0.25">
      <c r="A108" s="2" t="s">
        <v>436</v>
      </c>
      <c r="B108" s="1" t="s">
        <v>459</v>
      </c>
      <c r="C108" s="12">
        <v>10891.16</v>
      </c>
      <c r="D108" s="12">
        <v>200</v>
      </c>
      <c r="E108" s="12">
        <v>788</v>
      </c>
      <c r="F108" s="12">
        <v>436.8</v>
      </c>
      <c r="G108" s="12">
        <v>0</v>
      </c>
      <c r="H108" s="12">
        <v>583.46</v>
      </c>
      <c r="I108" s="12">
        <v>0</v>
      </c>
      <c r="J108" s="12">
        <v>0</v>
      </c>
      <c r="K108" s="12">
        <v>0</v>
      </c>
      <c r="L108" s="12">
        <v>1555.84</v>
      </c>
      <c r="M108" s="12">
        <v>0</v>
      </c>
      <c r="N108" s="12">
        <f t="shared" si="2"/>
        <v>14455.259999999998</v>
      </c>
      <c r="O108" s="12">
        <v>1416.56</v>
      </c>
      <c r="P108" s="12">
        <v>1341.94</v>
      </c>
      <c r="Q108" s="12">
        <v>-0.24000000000160071</v>
      </c>
      <c r="R108" s="12">
        <f t="shared" si="3"/>
        <v>2758.2599999999984</v>
      </c>
      <c r="S108" s="12">
        <v>11697</v>
      </c>
    </row>
    <row r="109" spans="1:19" x14ac:dyDescent="0.25">
      <c r="A109" s="2" t="s">
        <v>518</v>
      </c>
      <c r="B109" s="1" t="s">
        <v>519</v>
      </c>
      <c r="C109" s="12">
        <v>14107.5</v>
      </c>
      <c r="D109" s="12">
        <v>0</v>
      </c>
      <c r="E109" s="12">
        <v>1015.2</v>
      </c>
      <c r="F109" s="12">
        <v>632.69000000000005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f t="shared" si="2"/>
        <v>15755.390000000001</v>
      </c>
      <c r="O109" s="12">
        <v>2088.91</v>
      </c>
      <c r="P109" s="12">
        <v>1442.1</v>
      </c>
      <c r="Q109" s="12">
        <v>-0.11999999999898137</v>
      </c>
      <c r="R109" s="12">
        <f t="shared" si="3"/>
        <v>3530.8900000000008</v>
      </c>
      <c r="S109" s="12">
        <v>12224.5</v>
      </c>
    </row>
    <row r="110" spans="1:19" x14ac:dyDescent="0.25">
      <c r="A110" s="14"/>
      <c r="B110" s="6"/>
      <c r="C110" s="6" t="s">
        <v>545</v>
      </c>
      <c r="D110" s="6" t="s">
        <v>545</v>
      </c>
      <c r="E110" s="6" t="s">
        <v>545</v>
      </c>
      <c r="F110" s="6" t="s">
        <v>545</v>
      </c>
      <c r="G110" s="6" t="s">
        <v>545</v>
      </c>
      <c r="H110" s="6" t="s">
        <v>545</v>
      </c>
      <c r="I110" s="6" t="s">
        <v>545</v>
      </c>
      <c r="J110" s="6" t="s">
        <v>545</v>
      </c>
      <c r="K110" s="6" t="s">
        <v>545</v>
      </c>
      <c r="L110" s="6" t="s">
        <v>545</v>
      </c>
      <c r="M110" s="6" t="s">
        <v>545</v>
      </c>
      <c r="N110" s="6" t="s">
        <v>545</v>
      </c>
      <c r="O110" s="6" t="s">
        <v>545</v>
      </c>
      <c r="P110" s="6" t="s">
        <v>545</v>
      </c>
      <c r="Q110" s="6" t="s">
        <v>545</v>
      </c>
      <c r="R110" s="6" t="s">
        <v>545</v>
      </c>
      <c r="S110" s="6" t="s">
        <v>545</v>
      </c>
    </row>
    <row r="111" spans="1:19" x14ac:dyDescent="0.25">
      <c r="A111" s="11" t="s">
        <v>539</v>
      </c>
      <c r="C111" s="12"/>
      <c r="N111" s="12"/>
      <c r="R111" s="12"/>
    </row>
    <row r="112" spans="1:19" x14ac:dyDescent="0.25">
      <c r="A112" s="2" t="s">
        <v>166</v>
      </c>
      <c r="B112" s="1" t="s">
        <v>167</v>
      </c>
      <c r="C112" s="12">
        <v>12038.1</v>
      </c>
      <c r="D112" s="12">
        <v>400</v>
      </c>
      <c r="E112" s="12">
        <v>802</v>
      </c>
      <c r="F112" s="12">
        <v>482</v>
      </c>
      <c r="G112" s="12">
        <v>739.32</v>
      </c>
      <c r="H112" s="12">
        <v>0</v>
      </c>
      <c r="I112" s="12">
        <v>0</v>
      </c>
      <c r="J112" s="12">
        <v>0</v>
      </c>
      <c r="K112" s="12">
        <v>0</v>
      </c>
      <c r="L112" s="12">
        <v>2006.35</v>
      </c>
      <c r="M112" s="12">
        <v>0</v>
      </c>
      <c r="N112" s="12">
        <f t="shared" si="2"/>
        <v>16467.77</v>
      </c>
      <c r="O112" s="12">
        <v>1812.52</v>
      </c>
      <c r="P112" s="12">
        <v>1384.38</v>
      </c>
      <c r="Q112" s="12">
        <v>5989.8700000000008</v>
      </c>
      <c r="R112" s="12">
        <f t="shared" si="3"/>
        <v>9186.77</v>
      </c>
      <c r="S112" s="12">
        <v>7281</v>
      </c>
    </row>
    <row r="113" spans="1:19" x14ac:dyDescent="0.25">
      <c r="A113" s="2" t="s">
        <v>168</v>
      </c>
      <c r="B113" s="1" t="s">
        <v>169</v>
      </c>
      <c r="C113" s="12">
        <v>11279.099999999999</v>
      </c>
      <c r="D113" s="12">
        <v>0</v>
      </c>
      <c r="E113" s="12">
        <v>737</v>
      </c>
      <c r="F113" s="12">
        <v>379.16</v>
      </c>
      <c r="G113" s="12">
        <v>739.32</v>
      </c>
      <c r="H113" s="12">
        <v>0</v>
      </c>
      <c r="I113" s="12">
        <v>375.97</v>
      </c>
      <c r="J113" s="12">
        <v>0</v>
      </c>
      <c r="K113" s="12">
        <v>0</v>
      </c>
      <c r="L113" s="12">
        <v>1879.85</v>
      </c>
      <c r="M113" s="12">
        <v>0</v>
      </c>
      <c r="N113" s="12">
        <f t="shared" si="2"/>
        <v>15390.399999999998</v>
      </c>
      <c r="O113" s="12">
        <v>827.74</v>
      </c>
      <c r="P113" s="12">
        <v>1297.0999999999999</v>
      </c>
      <c r="Q113" s="12">
        <v>2812.5599999999977</v>
      </c>
      <c r="R113" s="12">
        <f t="shared" si="3"/>
        <v>4937.3999999999978</v>
      </c>
      <c r="S113" s="12">
        <v>10453</v>
      </c>
    </row>
    <row r="114" spans="1:19" x14ac:dyDescent="0.25">
      <c r="A114" s="2" t="s">
        <v>170</v>
      </c>
      <c r="B114" s="1" t="s">
        <v>171</v>
      </c>
      <c r="C114" s="12">
        <v>11254.04</v>
      </c>
      <c r="D114" s="12">
        <v>0</v>
      </c>
      <c r="E114" s="12">
        <v>737</v>
      </c>
      <c r="F114" s="12">
        <v>455</v>
      </c>
      <c r="G114" s="12">
        <v>616.79999999999995</v>
      </c>
      <c r="H114" s="12">
        <v>0</v>
      </c>
      <c r="I114" s="12">
        <v>0</v>
      </c>
      <c r="J114" s="12">
        <v>0</v>
      </c>
      <c r="K114" s="12">
        <v>0</v>
      </c>
      <c r="L114" s="12">
        <v>1879.85</v>
      </c>
      <c r="M114" s="12">
        <v>0</v>
      </c>
      <c r="N114" s="12">
        <f t="shared" si="2"/>
        <v>14942.69</v>
      </c>
      <c r="O114" s="12">
        <v>1513.78</v>
      </c>
      <c r="P114" s="12">
        <v>1297.0999999999999</v>
      </c>
      <c r="Q114" s="12">
        <v>162.81000000000131</v>
      </c>
      <c r="R114" s="12">
        <f t="shared" si="3"/>
        <v>2973.6900000000014</v>
      </c>
      <c r="S114" s="12">
        <v>11969</v>
      </c>
    </row>
    <row r="115" spans="1:19" x14ac:dyDescent="0.25">
      <c r="A115" s="2" t="s">
        <v>172</v>
      </c>
      <c r="B115" s="1" t="s">
        <v>173</v>
      </c>
      <c r="C115" s="12">
        <v>11279.1</v>
      </c>
      <c r="D115" s="12">
        <v>200</v>
      </c>
      <c r="E115" s="12">
        <v>737</v>
      </c>
      <c r="F115" s="12">
        <v>455</v>
      </c>
      <c r="G115" s="12">
        <v>739.32</v>
      </c>
      <c r="H115" s="12">
        <v>0</v>
      </c>
      <c r="I115" s="12">
        <v>1127.9100000000001</v>
      </c>
      <c r="J115" s="12">
        <v>0</v>
      </c>
      <c r="K115" s="12">
        <v>0</v>
      </c>
      <c r="L115" s="12">
        <v>1879.85</v>
      </c>
      <c r="M115" s="12">
        <v>0</v>
      </c>
      <c r="N115" s="12">
        <f t="shared" si="2"/>
        <v>16418.18</v>
      </c>
      <c r="O115" s="12">
        <v>1738.71</v>
      </c>
      <c r="P115" s="12">
        <v>1297.0999999999999</v>
      </c>
      <c r="Q115" s="12">
        <v>6342.3700000000008</v>
      </c>
      <c r="R115" s="12">
        <f t="shared" si="3"/>
        <v>9378.18</v>
      </c>
      <c r="S115" s="12">
        <v>7040</v>
      </c>
    </row>
    <row r="116" spans="1:19" x14ac:dyDescent="0.25">
      <c r="A116" s="2" t="s">
        <v>174</v>
      </c>
      <c r="B116" s="1" t="s">
        <v>175</v>
      </c>
      <c r="C116" s="12">
        <v>11279.1</v>
      </c>
      <c r="D116" s="12">
        <v>400</v>
      </c>
      <c r="E116" s="12">
        <v>737</v>
      </c>
      <c r="F116" s="12">
        <v>455</v>
      </c>
      <c r="G116" s="12">
        <v>616.1</v>
      </c>
      <c r="H116" s="12">
        <v>0</v>
      </c>
      <c r="I116" s="12">
        <v>0</v>
      </c>
      <c r="J116" s="12">
        <v>0</v>
      </c>
      <c r="K116" s="12">
        <v>0</v>
      </c>
      <c r="L116" s="12">
        <v>1879.85</v>
      </c>
      <c r="M116" s="12">
        <v>0</v>
      </c>
      <c r="N116" s="12">
        <f t="shared" si="2"/>
        <v>15367.050000000001</v>
      </c>
      <c r="O116" s="12">
        <v>1604.42</v>
      </c>
      <c r="P116" s="12">
        <v>1297.0999999999999</v>
      </c>
      <c r="Q116" s="12">
        <v>3350.0300000000007</v>
      </c>
      <c r="R116" s="12">
        <f t="shared" si="3"/>
        <v>6251.5500000000011</v>
      </c>
      <c r="S116" s="12">
        <v>9115.5</v>
      </c>
    </row>
    <row r="117" spans="1:19" x14ac:dyDescent="0.25">
      <c r="A117" s="2" t="s">
        <v>176</v>
      </c>
      <c r="B117" s="1" t="s">
        <v>177</v>
      </c>
      <c r="C117" s="12">
        <v>11243.06</v>
      </c>
      <c r="D117" s="12">
        <v>0</v>
      </c>
      <c r="E117" s="12">
        <v>737</v>
      </c>
      <c r="F117" s="12">
        <v>455</v>
      </c>
      <c r="G117" s="12">
        <v>616.1</v>
      </c>
      <c r="H117" s="12">
        <v>0</v>
      </c>
      <c r="I117" s="12">
        <v>1127.9100000000001</v>
      </c>
      <c r="J117" s="12">
        <v>0</v>
      </c>
      <c r="K117" s="12">
        <v>0</v>
      </c>
      <c r="L117" s="12">
        <v>1879.85</v>
      </c>
      <c r="M117" s="12">
        <v>0</v>
      </c>
      <c r="N117" s="12">
        <f t="shared" si="2"/>
        <v>16058.92</v>
      </c>
      <c r="O117" s="12">
        <v>1661.98</v>
      </c>
      <c r="P117" s="12">
        <v>1297.0999999999999</v>
      </c>
      <c r="Q117" s="12">
        <v>8884.34</v>
      </c>
      <c r="R117" s="12">
        <f t="shared" si="3"/>
        <v>11843.42</v>
      </c>
      <c r="S117" s="12">
        <v>4215.5</v>
      </c>
    </row>
    <row r="118" spans="1:19" x14ac:dyDescent="0.25">
      <c r="A118" s="2" t="s">
        <v>178</v>
      </c>
      <c r="B118" s="1" t="s">
        <v>179</v>
      </c>
      <c r="C118" s="12">
        <v>12038.1</v>
      </c>
      <c r="D118" s="12">
        <v>0</v>
      </c>
      <c r="E118" s="12">
        <v>802</v>
      </c>
      <c r="F118" s="12">
        <v>482</v>
      </c>
      <c r="G118" s="12">
        <v>616.1</v>
      </c>
      <c r="H118" s="12">
        <v>0</v>
      </c>
      <c r="I118" s="12">
        <v>0</v>
      </c>
      <c r="J118" s="12">
        <v>0</v>
      </c>
      <c r="K118" s="12">
        <v>0</v>
      </c>
      <c r="L118" s="12">
        <v>2006.35</v>
      </c>
      <c r="M118" s="12">
        <v>0</v>
      </c>
      <c r="N118" s="12">
        <f t="shared" si="2"/>
        <v>15944.550000000001</v>
      </c>
      <c r="O118" s="12">
        <v>1700.76</v>
      </c>
      <c r="P118" s="12">
        <v>1384.38</v>
      </c>
      <c r="Q118" s="12">
        <v>5872.41</v>
      </c>
      <c r="R118" s="12">
        <f t="shared" si="3"/>
        <v>8957.5499999999993</v>
      </c>
      <c r="S118" s="12">
        <v>6987</v>
      </c>
    </row>
    <row r="119" spans="1:19" x14ac:dyDescent="0.25">
      <c r="A119" s="2" t="s">
        <v>180</v>
      </c>
      <c r="B119" s="1" t="s">
        <v>181</v>
      </c>
      <c r="C119" s="12">
        <v>11279.1</v>
      </c>
      <c r="D119" s="12">
        <v>400</v>
      </c>
      <c r="E119" s="12">
        <v>737</v>
      </c>
      <c r="F119" s="12">
        <v>455</v>
      </c>
      <c r="G119" s="12">
        <v>616.1</v>
      </c>
      <c r="H119" s="12">
        <v>0</v>
      </c>
      <c r="I119" s="12">
        <v>751.94</v>
      </c>
      <c r="J119" s="12">
        <v>0</v>
      </c>
      <c r="K119" s="12">
        <v>0</v>
      </c>
      <c r="L119" s="12">
        <v>1879.85</v>
      </c>
      <c r="M119" s="12">
        <v>0</v>
      </c>
      <c r="N119" s="12">
        <f t="shared" si="2"/>
        <v>16118.990000000002</v>
      </c>
      <c r="O119" s="12">
        <v>1684.73</v>
      </c>
      <c r="P119" s="12">
        <v>1297.0999999999999</v>
      </c>
      <c r="Q119" s="12">
        <v>5656.6600000000017</v>
      </c>
      <c r="R119" s="12">
        <f t="shared" si="3"/>
        <v>8638.4900000000016</v>
      </c>
      <c r="S119" s="12">
        <v>7480.5</v>
      </c>
    </row>
    <row r="120" spans="1:19" x14ac:dyDescent="0.25">
      <c r="A120" s="2" t="s">
        <v>182</v>
      </c>
      <c r="B120" s="1" t="s">
        <v>183</v>
      </c>
      <c r="C120" s="12">
        <v>11279.1</v>
      </c>
      <c r="D120" s="12">
        <v>400</v>
      </c>
      <c r="E120" s="12">
        <v>737</v>
      </c>
      <c r="F120" s="12">
        <v>455</v>
      </c>
      <c r="G120" s="12">
        <v>492.88</v>
      </c>
      <c r="H120" s="12">
        <v>0</v>
      </c>
      <c r="I120" s="12">
        <v>751.94</v>
      </c>
      <c r="J120" s="12">
        <v>0</v>
      </c>
      <c r="K120" s="12">
        <v>0</v>
      </c>
      <c r="L120" s="12">
        <v>1879.85</v>
      </c>
      <c r="M120" s="12">
        <v>0</v>
      </c>
      <c r="N120" s="12">
        <f t="shared" si="2"/>
        <v>15995.77</v>
      </c>
      <c r="O120" s="12">
        <v>1658.41</v>
      </c>
      <c r="P120" s="12">
        <v>1297.0999999999999</v>
      </c>
      <c r="Q120" s="12">
        <v>6572.26</v>
      </c>
      <c r="R120" s="12">
        <f t="shared" si="3"/>
        <v>9527.77</v>
      </c>
      <c r="S120" s="12">
        <v>6468</v>
      </c>
    </row>
    <row r="121" spans="1:19" x14ac:dyDescent="0.25">
      <c r="A121" s="2" t="s">
        <v>184</v>
      </c>
      <c r="B121" s="1" t="s">
        <v>185</v>
      </c>
      <c r="C121" s="12">
        <v>11256</v>
      </c>
      <c r="D121" s="12">
        <v>400</v>
      </c>
      <c r="E121" s="12">
        <v>737</v>
      </c>
      <c r="F121" s="12">
        <v>455</v>
      </c>
      <c r="G121" s="12">
        <v>369.66</v>
      </c>
      <c r="H121" s="12">
        <v>0</v>
      </c>
      <c r="I121" s="12">
        <v>750.4</v>
      </c>
      <c r="J121" s="12">
        <v>0</v>
      </c>
      <c r="K121" s="12">
        <v>0</v>
      </c>
      <c r="L121" s="12">
        <v>1876</v>
      </c>
      <c r="M121" s="12">
        <v>0</v>
      </c>
      <c r="N121" s="12">
        <f t="shared" si="2"/>
        <v>15844.06</v>
      </c>
      <c r="O121" s="12">
        <v>1627</v>
      </c>
      <c r="P121" s="12">
        <v>1294.44</v>
      </c>
      <c r="Q121" s="12">
        <v>5490.619999999999</v>
      </c>
      <c r="R121" s="12">
        <f t="shared" si="3"/>
        <v>8412.06</v>
      </c>
      <c r="S121" s="12">
        <v>7432</v>
      </c>
    </row>
    <row r="122" spans="1:19" x14ac:dyDescent="0.25">
      <c r="A122" s="2" t="s">
        <v>186</v>
      </c>
      <c r="B122" s="1" t="s">
        <v>187</v>
      </c>
      <c r="C122" s="12">
        <v>11256.39</v>
      </c>
      <c r="D122" s="12">
        <v>0</v>
      </c>
      <c r="E122" s="12">
        <v>737</v>
      </c>
      <c r="F122" s="12">
        <v>455</v>
      </c>
      <c r="G122" s="12">
        <v>369.66</v>
      </c>
      <c r="H122" s="12">
        <v>0</v>
      </c>
      <c r="I122" s="12">
        <v>375.97</v>
      </c>
      <c r="J122" s="12">
        <v>0</v>
      </c>
      <c r="K122" s="12">
        <v>0</v>
      </c>
      <c r="L122" s="12">
        <v>1879.85</v>
      </c>
      <c r="M122" s="12">
        <v>0</v>
      </c>
      <c r="N122" s="12">
        <f t="shared" ref="N122:N179" si="4">SUM(C122:M122)</f>
        <v>15073.869999999999</v>
      </c>
      <c r="O122" s="12">
        <v>1501.65</v>
      </c>
      <c r="P122" s="12">
        <v>1297.0999999999999</v>
      </c>
      <c r="Q122" s="12">
        <v>4234.119999999999</v>
      </c>
      <c r="R122" s="12">
        <f t="shared" ref="R122:R179" si="5">SUM(O122:Q122)</f>
        <v>7032.869999999999</v>
      </c>
      <c r="S122" s="12">
        <v>8041</v>
      </c>
    </row>
    <row r="123" spans="1:19" x14ac:dyDescent="0.25">
      <c r="A123" s="2" t="s">
        <v>188</v>
      </c>
      <c r="B123" s="1" t="s">
        <v>189</v>
      </c>
      <c r="C123" s="12">
        <v>12038.1</v>
      </c>
      <c r="D123" s="12">
        <v>200</v>
      </c>
      <c r="E123" s="12">
        <v>802</v>
      </c>
      <c r="F123" s="12">
        <v>482</v>
      </c>
      <c r="G123" s="12">
        <v>492.88</v>
      </c>
      <c r="H123" s="12">
        <v>0</v>
      </c>
      <c r="I123" s="12">
        <v>0</v>
      </c>
      <c r="J123" s="12">
        <v>0</v>
      </c>
      <c r="K123" s="12">
        <v>0</v>
      </c>
      <c r="L123" s="12">
        <v>2006.35</v>
      </c>
      <c r="M123" s="12">
        <v>0</v>
      </c>
      <c r="N123" s="12">
        <f t="shared" si="4"/>
        <v>16021.33</v>
      </c>
      <c r="O123" s="12">
        <v>1717.16</v>
      </c>
      <c r="P123" s="12">
        <v>1384.38</v>
      </c>
      <c r="Q123" s="12">
        <v>6087.2900000000009</v>
      </c>
      <c r="R123" s="12">
        <f t="shared" si="5"/>
        <v>9188.8300000000017</v>
      </c>
      <c r="S123" s="12">
        <v>6832.5</v>
      </c>
    </row>
    <row r="124" spans="1:19" x14ac:dyDescent="0.25">
      <c r="A124" s="2" t="s">
        <v>192</v>
      </c>
      <c r="B124" s="1" t="s">
        <v>193</v>
      </c>
      <c r="C124" s="12">
        <v>12038.1</v>
      </c>
      <c r="D124" s="12">
        <v>200</v>
      </c>
      <c r="E124" s="12">
        <v>802</v>
      </c>
      <c r="F124" s="12">
        <v>482</v>
      </c>
      <c r="G124" s="12">
        <v>246.44</v>
      </c>
      <c r="H124" s="12">
        <v>0</v>
      </c>
      <c r="I124" s="12">
        <v>1203.81</v>
      </c>
      <c r="J124" s="12">
        <v>0</v>
      </c>
      <c r="K124" s="12">
        <v>0</v>
      </c>
      <c r="L124" s="12">
        <v>2006.35</v>
      </c>
      <c r="M124" s="12">
        <v>0</v>
      </c>
      <c r="N124" s="12">
        <f t="shared" si="4"/>
        <v>16978.7</v>
      </c>
      <c r="O124" s="12">
        <v>1831.42</v>
      </c>
      <c r="P124" s="12">
        <v>1384.38</v>
      </c>
      <c r="Q124" s="12">
        <v>4828.4000000000015</v>
      </c>
      <c r="R124" s="12">
        <f t="shared" si="5"/>
        <v>8044.2000000000016</v>
      </c>
      <c r="S124" s="12">
        <v>8934.5</v>
      </c>
    </row>
    <row r="125" spans="1:19" x14ac:dyDescent="0.25">
      <c r="A125" s="2" t="s">
        <v>194</v>
      </c>
      <c r="B125" s="1" t="s">
        <v>195</v>
      </c>
      <c r="C125" s="12">
        <v>11279.1</v>
      </c>
      <c r="D125" s="12">
        <v>0</v>
      </c>
      <c r="E125" s="12">
        <v>737</v>
      </c>
      <c r="F125" s="12">
        <v>227.5</v>
      </c>
      <c r="G125" s="12">
        <v>246.44</v>
      </c>
      <c r="H125" s="12">
        <v>0</v>
      </c>
      <c r="I125" s="12">
        <v>1127.9100000000001</v>
      </c>
      <c r="J125" s="12">
        <v>0</v>
      </c>
      <c r="K125" s="12">
        <v>0</v>
      </c>
      <c r="L125" s="12">
        <v>1879.85</v>
      </c>
      <c r="M125" s="12">
        <v>0</v>
      </c>
      <c r="N125" s="12">
        <f t="shared" si="4"/>
        <v>15497.800000000001</v>
      </c>
      <c r="O125" s="12">
        <v>1542.12</v>
      </c>
      <c r="P125" s="12">
        <v>1297.0999999999999</v>
      </c>
      <c r="Q125" s="12">
        <v>6232.0800000000017</v>
      </c>
      <c r="R125" s="12">
        <f t="shared" si="5"/>
        <v>9071.3000000000011</v>
      </c>
      <c r="S125" s="12">
        <v>6426.5</v>
      </c>
    </row>
    <row r="126" spans="1:19" x14ac:dyDescent="0.25">
      <c r="A126" s="2" t="s">
        <v>196</v>
      </c>
      <c r="B126" s="1" t="s">
        <v>197</v>
      </c>
      <c r="C126" s="12">
        <v>11279.1</v>
      </c>
      <c r="D126" s="12">
        <v>0</v>
      </c>
      <c r="E126" s="12">
        <v>737</v>
      </c>
      <c r="F126" s="12">
        <v>136.49</v>
      </c>
      <c r="G126" s="12">
        <v>246.44</v>
      </c>
      <c r="H126" s="12">
        <v>0</v>
      </c>
      <c r="I126" s="12">
        <v>1127.9100000000001</v>
      </c>
      <c r="J126" s="12">
        <v>0</v>
      </c>
      <c r="K126" s="12">
        <v>0</v>
      </c>
      <c r="L126" s="12">
        <v>1879.85</v>
      </c>
      <c r="M126" s="12">
        <v>0</v>
      </c>
      <c r="N126" s="12">
        <f t="shared" si="4"/>
        <v>15406.79</v>
      </c>
      <c r="O126" s="12">
        <v>1086.8699999999999</v>
      </c>
      <c r="P126" s="12">
        <v>1297.0999999999999</v>
      </c>
      <c r="Q126" s="12">
        <v>162.82000000000153</v>
      </c>
      <c r="R126" s="12">
        <f t="shared" si="5"/>
        <v>2546.7900000000013</v>
      </c>
      <c r="S126" s="12">
        <v>12860</v>
      </c>
    </row>
    <row r="127" spans="1:19" x14ac:dyDescent="0.25">
      <c r="A127" s="2" t="s">
        <v>198</v>
      </c>
      <c r="B127" s="1" t="s">
        <v>199</v>
      </c>
      <c r="C127" s="12">
        <v>11279.1</v>
      </c>
      <c r="D127" s="12">
        <v>400</v>
      </c>
      <c r="E127" s="12">
        <v>737</v>
      </c>
      <c r="F127" s="12">
        <v>455</v>
      </c>
      <c r="G127" s="12">
        <v>0</v>
      </c>
      <c r="H127" s="12">
        <v>0</v>
      </c>
      <c r="I127" s="12">
        <v>751.94</v>
      </c>
      <c r="J127" s="12">
        <v>0</v>
      </c>
      <c r="K127" s="12">
        <v>0</v>
      </c>
      <c r="L127" s="12">
        <v>1879.85</v>
      </c>
      <c r="M127" s="12">
        <v>0</v>
      </c>
      <c r="N127" s="12">
        <f t="shared" si="4"/>
        <v>15502.890000000001</v>
      </c>
      <c r="O127" s="12">
        <v>1553.14</v>
      </c>
      <c r="P127" s="12">
        <v>1297.0999999999999</v>
      </c>
      <c r="Q127" s="12">
        <v>3494.1500000000015</v>
      </c>
      <c r="R127" s="12">
        <f t="shared" si="5"/>
        <v>6344.3900000000012</v>
      </c>
      <c r="S127" s="12">
        <v>9158.5</v>
      </c>
    </row>
    <row r="128" spans="1:19" x14ac:dyDescent="0.25">
      <c r="A128" s="2" t="s">
        <v>471</v>
      </c>
      <c r="B128" s="1" t="s">
        <v>472</v>
      </c>
      <c r="C128" s="12">
        <v>11278.8</v>
      </c>
      <c r="D128" s="12">
        <v>400</v>
      </c>
      <c r="E128" s="12">
        <v>737</v>
      </c>
      <c r="F128" s="12">
        <v>455</v>
      </c>
      <c r="G128" s="12">
        <v>0</v>
      </c>
      <c r="H128" s="12">
        <v>0</v>
      </c>
      <c r="I128" s="12">
        <v>751.92</v>
      </c>
      <c r="J128" s="12">
        <v>0</v>
      </c>
      <c r="K128" s="12">
        <v>0</v>
      </c>
      <c r="L128" s="12">
        <v>375.96</v>
      </c>
      <c r="M128" s="12">
        <v>0</v>
      </c>
      <c r="N128" s="12">
        <f t="shared" si="4"/>
        <v>13998.679999999998</v>
      </c>
      <c r="O128" s="12">
        <v>1553.07</v>
      </c>
      <c r="P128" s="12">
        <v>1297.06</v>
      </c>
      <c r="Q128" s="12">
        <v>4.9999999999272404E-2</v>
      </c>
      <c r="R128" s="12">
        <f t="shared" si="5"/>
        <v>2850.1799999999994</v>
      </c>
      <c r="S128" s="12">
        <v>11148.5</v>
      </c>
    </row>
    <row r="129" spans="1:19" x14ac:dyDescent="0.25">
      <c r="A129" s="2" t="s">
        <v>473</v>
      </c>
      <c r="B129" s="1" t="s">
        <v>474</v>
      </c>
      <c r="C129" s="12">
        <v>11278.8</v>
      </c>
      <c r="D129" s="12">
        <v>400</v>
      </c>
      <c r="E129" s="12">
        <v>737</v>
      </c>
      <c r="F129" s="12">
        <v>455</v>
      </c>
      <c r="G129" s="12">
        <v>0</v>
      </c>
      <c r="H129" s="12">
        <v>0</v>
      </c>
      <c r="I129" s="12">
        <v>751.92</v>
      </c>
      <c r="J129" s="12">
        <v>0</v>
      </c>
      <c r="K129" s="12">
        <v>0</v>
      </c>
      <c r="L129" s="12">
        <v>375.96</v>
      </c>
      <c r="M129" s="12">
        <v>0</v>
      </c>
      <c r="N129" s="12">
        <f t="shared" si="4"/>
        <v>13998.679999999998</v>
      </c>
      <c r="O129" s="12">
        <v>1553.07</v>
      </c>
      <c r="P129" s="12">
        <v>1297.06</v>
      </c>
      <c r="Q129" s="12">
        <v>4.9999999999272404E-2</v>
      </c>
      <c r="R129" s="12">
        <f t="shared" si="5"/>
        <v>2850.1799999999994</v>
      </c>
      <c r="S129" s="12">
        <v>11148.5</v>
      </c>
    </row>
    <row r="130" spans="1:19" x14ac:dyDescent="0.25">
      <c r="A130" s="2" t="s">
        <v>475</v>
      </c>
      <c r="B130" s="1" t="s">
        <v>476</v>
      </c>
      <c r="C130" s="12">
        <v>13005.9</v>
      </c>
      <c r="D130" s="12">
        <v>0</v>
      </c>
      <c r="E130" s="12">
        <v>941.16</v>
      </c>
      <c r="F130" s="12">
        <v>645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433.53</v>
      </c>
      <c r="M130" s="12">
        <v>0</v>
      </c>
      <c r="N130" s="12">
        <f t="shared" si="4"/>
        <v>15025.59</v>
      </c>
      <c r="O130" s="12">
        <v>1840.42</v>
      </c>
      <c r="P130" s="12">
        <v>1495.68</v>
      </c>
      <c r="Q130" s="12">
        <v>-1.0000000000218279E-2</v>
      </c>
      <c r="R130" s="12">
        <f t="shared" si="5"/>
        <v>3336.09</v>
      </c>
      <c r="S130" s="12">
        <v>11689.5</v>
      </c>
    </row>
    <row r="131" spans="1:19" x14ac:dyDescent="0.25">
      <c r="A131" s="2" t="s">
        <v>520</v>
      </c>
      <c r="B131" s="1" t="s">
        <v>521</v>
      </c>
      <c r="C131" s="12">
        <v>4887.4799999999996</v>
      </c>
      <c r="D131" s="12">
        <v>0</v>
      </c>
      <c r="E131" s="12">
        <v>319.36</v>
      </c>
      <c r="F131" s="12">
        <v>197.16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f t="shared" si="4"/>
        <v>5403.9999999999991</v>
      </c>
      <c r="O131" s="12">
        <v>534.03</v>
      </c>
      <c r="P131" s="12">
        <v>562.05999999999995</v>
      </c>
      <c r="Q131" s="12">
        <v>-9.0000000001055014E-2</v>
      </c>
      <c r="R131" s="12">
        <f t="shared" si="5"/>
        <v>1095.9999999999989</v>
      </c>
      <c r="S131" s="12">
        <v>4308</v>
      </c>
    </row>
    <row r="132" spans="1:19" x14ac:dyDescent="0.25">
      <c r="A132" s="14"/>
      <c r="B132" s="6"/>
      <c r="C132" s="6" t="s">
        <v>545</v>
      </c>
      <c r="D132" s="6" t="s">
        <v>545</v>
      </c>
      <c r="E132" s="6" t="s">
        <v>545</v>
      </c>
      <c r="F132" s="6" t="s">
        <v>545</v>
      </c>
      <c r="G132" s="6" t="s">
        <v>545</v>
      </c>
      <c r="H132" s="6" t="s">
        <v>545</v>
      </c>
      <c r="I132" s="6" t="s">
        <v>545</v>
      </c>
      <c r="J132" s="6" t="s">
        <v>545</v>
      </c>
      <c r="K132" s="6" t="s">
        <v>545</v>
      </c>
      <c r="L132" s="6" t="s">
        <v>545</v>
      </c>
      <c r="M132" s="6" t="s">
        <v>545</v>
      </c>
      <c r="N132" s="6" t="s">
        <v>545</v>
      </c>
      <c r="O132" s="6" t="s">
        <v>545</v>
      </c>
      <c r="P132" s="6" t="s">
        <v>545</v>
      </c>
      <c r="Q132" s="6" t="s">
        <v>545</v>
      </c>
      <c r="R132" s="6" t="s">
        <v>545</v>
      </c>
      <c r="S132" s="6" t="s">
        <v>545</v>
      </c>
    </row>
    <row r="133" spans="1:19" x14ac:dyDescent="0.25">
      <c r="A133" s="11" t="s">
        <v>540</v>
      </c>
      <c r="C133" s="12"/>
      <c r="N133" s="12"/>
      <c r="R133" s="12"/>
    </row>
    <row r="134" spans="1:19" x14ac:dyDescent="0.25">
      <c r="A134" s="2" t="s">
        <v>202</v>
      </c>
      <c r="B134" s="1" t="s">
        <v>203</v>
      </c>
      <c r="C134" s="12">
        <v>13465.12</v>
      </c>
      <c r="D134" s="12">
        <v>0</v>
      </c>
      <c r="E134" s="12">
        <v>941</v>
      </c>
      <c r="F134" s="12">
        <v>645</v>
      </c>
      <c r="G134" s="12">
        <v>739.32</v>
      </c>
      <c r="H134" s="12">
        <v>0</v>
      </c>
      <c r="I134" s="12">
        <v>0</v>
      </c>
      <c r="J134" s="12">
        <v>0</v>
      </c>
      <c r="K134" s="12">
        <v>0</v>
      </c>
      <c r="L134" s="12">
        <v>2267.65</v>
      </c>
      <c r="M134" s="12">
        <v>0</v>
      </c>
      <c r="N134" s="12">
        <f t="shared" si="4"/>
        <v>18058.09</v>
      </c>
      <c r="O134" s="12">
        <v>2096.41</v>
      </c>
      <c r="P134" s="12">
        <v>1564.68</v>
      </c>
      <c r="Q134" s="12">
        <v>6666</v>
      </c>
      <c r="R134" s="12">
        <f t="shared" si="5"/>
        <v>10327.09</v>
      </c>
      <c r="S134" s="12">
        <v>7731</v>
      </c>
    </row>
    <row r="135" spans="1:19" x14ac:dyDescent="0.25">
      <c r="A135" s="2" t="s">
        <v>204</v>
      </c>
      <c r="B135" s="1" t="s">
        <v>205</v>
      </c>
      <c r="C135" s="12">
        <v>11669.1</v>
      </c>
      <c r="D135" s="12">
        <v>200</v>
      </c>
      <c r="E135" s="12">
        <v>788</v>
      </c>
      <c r="F135" s="12">
        <v>468</v>
      </c>
      <c r="G135" s="12">
        <v>616.1</v>
      </c>
      <c r="H135" s="12">
        <v>583.46</v>
      </c>
      <c r="I135" s="12">
        <v>0</v>
      </c>
      <c r="J135" s="12">
        <v>0</v>
      </c>
      <c r="K135" s="12">
        <v>0</v>
      </c>
      <c r="L135" s="12">
        <v>1944.85</v>
      </c>
      <c r="M135" s="12">
        <v>0</v>
      </c>
      <c r="N135" s="12">
        <f t="shared" si="4"/>
        <v>16269.51</v>
      </c>
      <c r="O135" s="12">
        <v>1721</v>
      </c>
      <c r="P135" s="12">
        <v>1341.96</v>
      </c>
      <c r="Q135" s="12">
        <v>5716.0499999999993</v>
      </c>
      <c r="R135" s="12">
        <f t="shared" si="5"/>
        <v>8779.0099999999984</v>
      </c>
      <c r="S135" s="12">
        <v>7490.5</v>
      </c>
    </row>
    <row r="136" spans="1:19" x14ac:dyDescent="0.25">
      <c r="A136" s="2" t="s">
        <v>206</v>
      </c>
      <c r="B136" s="1" t="s">
        <v>207</v>
      </c>
      <c r="C136" s="12">
        <v>11669.1</v>
      </c>
      <c r="D136" s="12">
        <v>200</v>
      </c>
      <c r="E136" s="12">
        <v>788</v>
      </c>
      <c r="F136" s="12">
        <v>468</v>
      </c>
      <c r="G136" s="12">
        <v>492.88</v>
      </c>
      <c r="H136" s="12">
        <v>194.49</v>
      </c>
      <c r="I136" s="12">
        <v>0</v>
      </c>
      <c r="J136" s="12">
        <v>0</v>
      </c>
      <c r="K136" s="12">
        <v>0</v>
      </c>
      <c r="L136" s="12">
        <v>1944.85</v>
      </c>
      <c r="M136" s="12">
        <v>0</v>
      </c>
      <c r="N136" s="12">
        <f t="shared" si="4"/>
        <v>15757.32</v>
      </c>
      <c r="O136" s="12">
        <v>1653.13</v>
      </c>
      <c r="P136" s="12">
        <v>1341.96</v>
      </c>
      <c r="Q136" s="12">
        <v>4744.2299999999996</v>
      </c>
      <c r="R136" s="12">
        <f t="shared" si="5"/>
        <v>7739.32</v>
      </c>
      <c r="S136" s="12">
        <v>8018</v>
      </c>
    </row>
    <row r="137" spans="1:19" x14ac:dyDescent="0.25">
      <c r="A137" s="2" t="s">
        <v>208</v>
      </c>
      <c r="B137" s="1" t="s">
        <v>209</v>
      </c>
      <c r="C137" s="12">
        <v>11669.1</v>
      </c>
      <c r="D137" s="12">
        <v>400</v>
      </c>
      <c r="E137" s="12">
        <v>788</v>
      </c>
      <c r="F137" s="12">
        <v>468</v>
      </c>
      <c r="G137" s="12">
        <v>246.44</v>
      </c>
      <c r="H137" s="12">
        <v>1555.88</v>
      </c>
      <c r="I137" s="12">
        <v>388.97</v>
      </c>
      <c r="J137" s="12">
        <v>0</v>
      </c>
      <c r="K137" s="12">
        <v>0</v>
      </c>
      <c r="L137" s="12">
        <v>1944.85</v>
      </c>
      <c r="M137" s="12">
        <v>0</v>
      </c>
      <c r="N137" s="12">
        <f t="shared" si="4"/>
        <v>17461.240000000002</v>
      </c>
      <c r="O137" s="12">
        <v>1902.86</v>
      </c>
      <c r="P137" s="12">
        <v>1341.94</v>
      </c>
      <c r="Q137" s="12">
        <v>6654.9400000000023</v>
      </c>
      <c r="R137" s="12">
        <f t="shared" si="5"/>
        <v>9899.7400000000016</v>
      </c>
      <c r="S137" s="12">
        <v>7561.5</v>
      </c>
    </row>
    <row r="138" spans="1:19" x14ac:dyDescent="0.25">
      <c r="A138" s="2" t="s">
        <v>210</v>
      </c>
      <c r="B138" s="1" t="s">
        <v>211</v>
      </c>
      <c r="C138" s="12">
        <v>11669.1</v>
      </c>
      <c r="D138" s="12">
        <v>400</v>
      </c>
      <c r="E138" s="12">
        <v>788</v>
      </c>
      <c r="F138" s="12">
        <v>468</v>
      </c>
      <c r="G138" s="12">
        <v>0</v>
      </c>
      <c r="H138" s="12">
        <v>1166.9100000000001</v>
      </c>
      <c r="I138" s="12">
        <v>194.49</v>
      </c>
      <c r="J138" s="12">
        <v>0</v>
      </c>
      <c r="K138" s="12">
        <v>0</v>
      </c>
      <c r="L138" s="12">
        <v>1944.85</v>
      </c>
      <c r="M138" s="12">
        <v>0</v>
      </c>
      <c r="N138" s="12">
        <f t="shared" si="4"/>
        <v>16631.349999999999</v>
      </c>
      <c r="O138" s="12">
        <v>1767.14</v>
      </c>
      <c r="P138" s="12">
        <v>1341.94</v>
      </c>
      <c r="Q138" s="12">
        <v>5326.7699999999986</v>
      </c>
      <c r="R138" s="12">
        <f t="shared" si="5"/>
        <v>8435.8499999999985</v>
      </c>
      <c r="S138" s="12">
        <v>8195.5</v>
      </c>
    </row>
    <row r="139" spans="1:19" x14ac:dyDescent="0.25">
      <c r="A139" s="2" t="s">
        <v>212</v>
      </c>
      <c r="B139" s="1" t="s">
        <v>213</v>
      </c>
      <c r="C139" s="12">
        <v>11669.1</v>
      </c>
      <c r="D139" s="12">
        <v>0</v>
      </c>
      <c r="E139" s="12">
        <v>788</v>
      </c>
      <c r="F139" s="12">
        <v>468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1944.85</v>
      </c>
      <c r="M139" s="12">
        <v>0</v>
      </c>
      <c r="N139" s="12">
        <f t="shared" si="4"/>
        <v>14869.95</v>
      </c>
      <c r="O139" s="12">
        <v>1484.36</v>
      </c>
      <c r="P139" s="12">
        <v>1341.96</v>
      </c>
      <c r="Q139" s="12">
        <v>6095.130000000001</v>
      </c>
      <c r="R139" s="12">
        <f t="shared" si="5"/>
        <v>8921.4500000000007</v>
      </c>
      <c r="S139" s="12">
        <v>5948.5</v>
      </c>
    </row>
    <row r="140" spans="1:19" x14ac:dyDescent="0.25">
      <c r="A140" s="14"/>
      <c r="B140" s="6"/>
      <c r="C140" s="6" t="s">
        <v>545</v>
      </c>
      <c r="D140" s="6" t="s">
        <v>545</v>
      </c>
      <c r="E140" s="6" t="s">
        <v>545</v>
      </c>
      <c r="F140" s="6" t="s">
        <v>545</v>
      </c>
      <c r="G140" s="6" t="s">
        <v>545</v>
      </c>
      <c r="H140" s="6" t="s">
        <v>545</v>
      </c>
      <c r="I140" s="6" t="s">
        <v>545</v>
      </c>
      <c r="J140" s="6" t="s">
        <v>545</v>
      </c>
      <c r="K140" s="6" t="s">
        <v>545</v>
      </c>
      <c r="L140" s="6" t="s">
        <v>545</v>
      </c>
      <c r="M140" s="6" t="s">
        <v>545</v>
      </c>
      <c r="N140" s="6" t="s">
        <v>545</v>
      </c>
      <c r="O140" s="6" t="s">
        <v>545</v>
      </c>
      <c r="P140" s="6" t="s">
        <v>545</v>
      </c>
      <c r="Q140" s="6" t="s">
        <v>545</v>
      </c>
      <c r="R140" s="6" t="s">
        <v>545</v>
      </c>
      <c r="S140" s="6" t="s">
        <v>545</v>
      </c>
    </row>
    <row r="141" spans="1:19" x14ac:dyDescent="0.25">
      <c r="A141" s="11" t="s">
        <v>541</v>
      </c>
      <c r="C141" s="12"/>
      <c r="N141" s="12"/>
      <c r="R141" s="12"/>
    </row>
    <row r="142" spans="1:19" x14ac:dyDescent="0.25">
      <c r="A142" s="2" t="s">
        <v>214</v>
      </c>
      <c r="B142" s="1" t="s">
        <v>215</v>
      </c>
      <c r="C142" s="12">
        <v>13605.9</v>
      </c>
      <c r="D142" s="12">
        <v>400</v>
      </c>
      <c r="E142" s="12">
        <v>941</v>
      </c>
      <c r="F142" s="12">
        <v>645</v>
      </c>
      <c r="G142" s="12">
        <v>369.66</v>
      </c>
      <c r="H142" s="12">
        <v>0</v>
      </c>
      <c r="I142" s="12">
        <v>1360.59</v>
      </c>
      <c r="J142" s="12">
        <v>0</v>
      </c>
      <c r="K142" s="12">
        <v>0</v>
      </c>
      <c r="L142" s="12">
        <v>2267.65</v>
      </c>
      <c r="M142" s="12">
        <v>0</v>
      </c>
      <c r="N142" s="12">
        <f t="shared" si="4"/>
        <v>19589.8</v>
      </c>
      <c r="O142" s="12">
        <v>2333.34</v>
      </c>
      <c r="P142" s="12">
        <v>1564.68</v>
      </c>
      <c r="Q142" s="12">
        <v>6145.2799999999988</v>
      </c>
      <c r="R142" s="12">
        <f t="shared" si="5"/>
        <v>10043.299999999999</v>
      </c>
      <c r="S142" s="12">
        <v>9546.5</v>
      </c>
    </row>
    <row r="143" spans="1:19" x14ac:dyDescent="0.25">
      <c r="A143" s="2" t="s">
        <v>216</v>
      </c>
      <c r="B143" s="1" t="s">
        <v>217</v>
      </c>
      <c r="C143" s="12">
        <v>11669.1</v>
      </c>
      <c r="D143" s="12">
        <v>200</v>
      </c>
      <c r="E143" s="12">
        <v>788</v>
      </c>
      <c r="F143" s="12">
        <v>390</v>
      </c>
      <c r="G143" s="12">
        <v>246.44</v>
      </c>
      <c r="H143" s="12">
        <v>0</v>
      </c>
      <c r="I143" s="12">
        <v>0</v>
      </c>
      <c r="J143" s="12">
        <v>0</v>
      </c>
      <c r="K143" s="12">
        <v>0</v>
      </c>
      <c r="L143" s="12">
        <v>1944.85</v>
      </c>
      <c r="M143" s="12">
        <v>0</v>
      </c>
      <c r="N143" s="12">
        <f t="shared" si="4"/>
        <v>15238.390000000001</v>
      </c>
      <c r="O143" s="12">
        <v>1201.95</v>
      </c>
      <c r="P143" s="12">
        <v>1341.94</v>
      </c>
      <c r="Q143" s="12">
        <v>7688.5</v>
      </c>
      <c r="R143" s="12">
        <f t="shared" si="5"/>
        <v>10232.39</v>
      </c>
      <c r="S143" s="12">
        <v>5006</v>
      </c>
    </row>
    <row r="144" spans="1:19" x14ac:dyDescent="0.25">
      <c r="A144" s="14"/>
      <c r="B144" s="6"/>
      <c r="C144" s="6" t="s">
        <v>545</v>
      </c>
      <c r="D144" s="6" t="s">
        <v>545</v>
      </c>
      <c r="E144" s="6" t="s">
        <v>545</v>
      </c>
      <c r="F144" s="6" t="s">
        <v>545</v>
      </c>
      <c r="G144" s="6" t="s">
        <v>545</v>
      </c>
      <c r="H144" s="6" t="s">
        <v>545</v>
      </c>
      <c r="I144" s="6" t="s">
        <v>545</v>
      </c>
      <c r="J144" s="6" t="s">
        <v>545</v>
      </c>
      <c r="K144" s="6" t="s">
        <v>545</v>
      </c>
      <c r="L144" s="6" t="s">
        <v>545</v>
      </c>
      <c r="M144" s="6" t="s">
        <v>545</v>
      </c>
      <c r="N144" s="6" t="s">
        <v>545</v>
      </c>
      <c r="O144" s="6" t="s">
        <v>545</v>
      </c>
      <c r="P144" s="6" t="s">
        <v>545</v>
      </c>
      <c r="Q144" s="6" t="s">
        <v>545</v>
      </c>
      <c r="R144" s="6" t="s">
        <v>545</v>
      </c>
      <c r="S144" s="6" t="s">
        <v>545</v>
      </c>
    </row>
    <row r="145" spans="1:19" x14ac:dyDescent="0.25">
      <c r="A145" s="11" t="s">
        <v>542</v>
      </c>
      <c r="C145" s="12"/>
      <c r="N145" s="12"/>
      <c r="R145" s="12"/>
    </row>
    <row r="146" spans="1:19" x14ac:dyDescent="0.25">
      <c r="A146" s="2" t="s">
        <v>218</v>
      </c>
      <c r="B146" s="1" t="s">
        <v>219</v>
      </c>
      <c r="C146" s="12">
        <v>13125</v>
      </c>
      <c r="D146" s="12">
        <v>200</v>
      </c>
      <c r="E146" s="12">
        <v>903</v>
      </c>
      <c r="F146" s="12">
        <v>549</v>
      </c>
      <c r="G146" s="12">
        <v>739.32</v>
      </c>
      <c r="H146" s="12">
        <v>0</v>
      </c>
      <c r="I146" s="12">
        <v>0</v>
      </c>
      <c r="J146" s="12">
        <v>0</v>
      </c>
      <c r="K146" s="12">
        <v>0</v>
      </c>
      <c r="L146" s="12">
        <v>2187.5</v>
      </c>
      <c r="M146" s="12">
        <v>0</v>
      </c>
      <c r="N146" s="12">
        <f t="shared" si="4"/>
        <v>17703.82</v>
      </c>
      <c r="O146" s="12">
        <v>2037.84</v>
      </c>
      <c r="P146" s="12">
        <v>1509.38</v>
      </c>
      <c r="Q146" s="12">
        <v>3913.0999999999985</v>
      </c>
      <c r="R146" s="12">
        <f t="shared" si="5"/>
        <v>7460.3199999999988</v>
      </c>
      <c r="S146" s="12">
        <v>10243.5</v>
      </c>
    </row>
    <row r="147" spans="1:19" x14ac:dyDescent="0.25">
      <c r="A147" s="2" t="s">
        <v>220</v>
      </c>
      <c r="B147" s="1" t="s">
        <v>221</v>
      </c>
      <c r="C147" s="12">
        <v>11279.099999999999</v>
      </c>
      <c r="D147" s="12">
        <v>0</v>
      </c>
      <c r="E147" s="12">
        <v>737</v>
      </c>
      <c r="F147" s="12">
        <v>166.83</v>
      </c>
      <c r="G147" s="12">
        <v>616.1</v>
      </c>
      <c r="H147" s="12">
        <v>0</v>
      </c>
      <c r="I147" s="12">
        <v>751.94</v>
      </c>
      <c r="J147" s="12">
        <v>0</v>
      </c>
      <c r="K147" s="12">
        <v>0</v>
      </c>
      <c r="L147" s="12">
        <v>1879.85</v>
      </c>
      <c r="M147" s="12">
        <v>0</v>
      </c>
      <c r="N147" s="12">
        <f t="shared" si="4"/>
        <v>15430.82</v>
      </c>
      <c r="O147" s="12">
        <v>740.48</v>
      </c>
      <c r="P147" s="12">
        <v>1297.0999999999999</v>
      </c>
      <c r="Q147" s="12">
        <v>3951.24</v>
      </c>
      <c r="R147" s="12">
        <f t="shared" si="5"/>
        <v>5988.82</v>
      </c>
      <c r="S147" s="12">
        <v>9442</v>
      </c>
    </row>
    <row r="148" spans="1:19" x14ac:dyDescent="0.25">
      <c r="A148" s="2" t="s">
        <v>224</v>
      </c>
      <c r="B148" s="1" t="s">
        <v>225</v>
      </c>
      <c r="C148" s="12">
        <v>13125</v>
      </c>
      <c r="D148" s="12">
        <v>400</v>
      </c>
      <c r="E148" s="12">
        <v>903</v>
      </c>
      <c r="F148" s="12">
        <v>549</v>
      </c>
      <c r="G148" s="12">
        <v>616.1</v>
      </c>
      <c r="H148" s="12">
        <v>0</v>
      </c>
      <c r="I148" s="12">
        <v>0</v>
      </c>
      <c r="J148" s="12">
        <v>0</v>
      </c>
      <c r="K148" s="12">
        <v>0</v>
      </c>
      <c r="L148" s="12">
        <v>2187.5</v>
      </c>
      <c r="M148" s="12">
        <v>0</v>
      </c>
      <c r="N148" s="12">
        <f t="shared" si="4"/>
        <v>17780.599999999999</v>
      </c>
      <c r="O148" s="12">
        <v>2054.2399999999998</v>
      </c>
      <c r="P148" s="12">
        <v>1509.38</v>
      </c>
      <c r="Q148" s="12">
        <v>9861.48</v>
      </c>
      <c r="R148" s="12">
        <f t="shared" si="5"/>
        <v>13425.099999999999</v>
      </c>
      <c r="S148" s="12">
        <v>4355.5</v>
      </c>
    </row>
    <row r="149" spans="1:19" x14ac:dyDescent="0.25">
      <c r="A149" s="2" t="s">
        <v>226</v>
      </c>
      <c r="B149" s="1" t="s">
        <v>227</v>
      </c>
      <c r="C149" s="12">
        <v>13125</v>
      </c>
      <c r="D149" s="12">
        <v>200</v>
      </c>
      <c r="E149" s="12">
        <v>903</v>
      </c>
      <c r="F149" s="12">
        <v>549</v>
      </c>
      <c r="G149" s="12">
        <v>492.88</v>
      </c>
      <c r="H149" s="12">
        <v>0</v>
      </c>
      <c r="I149" s="12">
        <v>875</v>
      </c>
      <c r="J149" s="12">
        <v>0</v>
      </c>
      <c r="K149" s="12">
        <v>0</v>
      </c>
      <c r="L149" s="12">
        <v>2187.5</v>
      </c>
      <c r="M149" s="12">
        <v>0</v>
      </c>
      <c r="N149" s="12">
        <f t="shared" si="4"/>
        <v>18332.379999999997</v>
      </c>
      <c r="O149" s="12">
        <v>2081.88</v>
      </c>
      <c r="P149" s="12">
        <v>1509.38</v>
      </c>
      <c r="Q149" s="12">
        <v>7666.6199999999972</v>
      </c>
      <c r="R149" s="12">
        <f t="shared" si="5"/>
        <v>11257.879999999997</v>
      </c>
      <c r="S149" s="12">
        <v>7074.5</v>
      </c>
    </row>
    <row r="150" spans="1:19" x14ac:dyDescent="0.25">
      <c r="A150" s="2" t="s">
        <v>228</v>
      </c>
      <c r="B150" s="1" t="s">
        <v>229</v>
      </c>
      <c r="C150" s="12">
        <v>12235.97</v>
      </c>
      <c r="D150" s="12">
        <v>200</v>
      </c>
      <c r="E150" s="12">
        <v>915</v>
      </c>
      <c r="F150" s="12">
        <v>595.46</v>
      </c>
      <c r="G150" s="12">
        <v>492.88</v>
      </c>
      <c r="H150" s="12">
        <v>0</v>
      </c>
      <c r="I150" s="12">
        <v>843.86</v>
      </c>
      <c r="J150" s="12">
        <v>0</v>
      </c>
      <c r="K150" s="12">
        <v>0</v>
      </c>
      <c r="L150" s="12">
        <v>2109.65</v>
      </c>
      <c r="M150" s="12">
        <v>0</v>
      </c>
      <c r="N150" s="12">
        <f t="shared" si="4"/>
        <v>17392.82</v>
      </c>
      <c r="O150" s="12">
        <v>1897.92</v>
      </c>
      <c r="P150" s="12">
        <v>1455.66</v>
      </c>
      <c r="Q150" s="12">
        <v>3292.74</v>
      </c>
      <c r="R150" s="12">
        <f t="shared" si="5"/>
        <v>6646.32</v>
      </c>
      <c r="S150" s="12">
        <v>10746.5</v>
      </c>
    </row>
    <row r="151" spans="1:19" x14ac:dyDescent="0.25">
      <c r="A151" s="2" t="s">
        <v>230</v>
      </c>
      <c r="B151" s="1" t="s">
        <v>231</v>
      </c>
      <c r="C151" s="12">
        <v>12038.1</v>
      </c>
      <c r="D151" s="12">
        <v>200</v>
      </c>
      <c r="E151" s="12">
        <v>802</v>
      </c>
      <c r="F151" s="12">
        <v>482</v>
      </c>
      <c r="G151" s="12">
        <v>492.88</v>
      </c>
      <c r="H151" s="12">
        <v>0</v>
      </c>
      <c r="I151" s="12">
        <v>0</v>
      </c>
      <c r="J151" s="12">
        <v>0</v>
      </c>
      <c r="K151" s="12">
        <v>0</v>
      </c>
      <c r="L151" s="12">
        <v>2006.35</v>
      </c>
      <c r="M151" s="12">
        <v>0</v>
      </c>
      <c r="N151" s="12">
        <f t="shared" si="4"/>
        <v>16021.33</v>
      </c>
      <c r="O151" s="12">
        <v>1717.16</v>
      </c>
      <c r="P151" s="12">
        <v>1384.38</v>
      </c>
      <c r="Q151" s="12">
        <v>8288.7900000000009</v>
      </c>
      <c r="R151" s="12">
        <f t="shared" si="5"/>
        <v>11390.330000000002</v>
      </c>
      <c r="S151" s="12">
        <v>4631</v>
      </c>
    </row>
    <row r="152" spans="1:19" x14ac:dyDescent="0.25">
      <c r="A152" s="2" t="s">
        <v>232</v>
      </c>
      <c r="B152" s="1" t="s">
        <v>233</v>
      </c>
      <c r="C152" s="12">
        <v>13125</v>
      </c>
      <c r="D152" s="12">
        <v>0</v>
      </c>
      <c r="E152" s="12">
        <v>903</v>
      </c>
      <c r="F152" s="12">
        <v>549</v>
      </c>
      <c r="G152" s="12">
        <v>492.88</v>
      </c>
      <c r="H152" s="12">
        <v>0</v>
      </c>
      <c r="I152" s="12">
        <v>0</v>
      </c>
      <c r="J152" s="12">
        <v>0</v>
      </c>
      <c r="K152" s="12">
        <v>0</v>
      </c>
      <c r="L152" s="12">
        <v>2187.5</v>
      </c>
      <c r="M152" s="12">
        <v>0</v>
      </c>
      <c r="N152" s="12">
        <f t="shared" si="4"/>
        <v>17257.379999999997</v>
      </c>
      <c r="O152" s="12">
        <v>1942.5</v>
      </c>
      <c r="P152" s="12">
        <v>1509.38</v>
      </c>
      <c r="Q152" s="12">
        <v>8250.9999999999964</v>
      </c>
      <c r="R152" s="12">
        <f t="shared" si="5"/>
        <v>11702.879999999997</v>
      </c>
      <c r="S152" s="12">
        <v>5554.5</v>
      </c>
    </row>
    <row r="153" spans="1:19" x14ac:dyDescent="0.25">
      <c r="A153" s="2" t="s">
        <v>234</v>
      </c>
      <c r="B153" s="1" t="s">
        <v>235</v>
      </c>
      <c r="C153" s="12">
        <v>12577.91</v>
      </c>
      <c r="D153" s="12">
        <v>0</v>
      </c>
      <c r="E153" s="12">
        <v>915</v>
      </c>
      <c r="F153" s="12">
        <v>616</v>
      </c>
      <c r="G153" s="12">
        <v>492.88</v>
      </c>
      <c r="H153" s="12">
        <v>0</v>
      </c>
      <c r="I153" s="12">
        <v>843.86</v>
      </c>
      <c r="J153" s="12">
        <v>0</v>
      </c>
      <c r="K153" s="12">
        <v>0</v>
      </c>
      <c r="L153" s="12">
        <v>2109.65</v>
      </c>
      <c r="M153" s="12">
        <v>0</v>
      </c>
      <c r="N153" s="12">
        <f t="shared" si="4"/>
        <v>17555.3</v>
      </c>
      <c r="O153" s="12">
        <v>1932.63</v>
      </c>
      <c r="P153" s="12">
        <v>1455.66</v>
      </c>
      <c r="Q153" s="12">
        <v>7329.5099999999984</v>
      </c>
      <c r="R153" s="12">
        <f t="shared" si="5"/>
        <v>10717.8</v>
      </c>
      <c r="S153" s="12">
        <v>6837.5</v>
      </c>
    </row>
    <row r="154" spans="1:19" x14ac:dyDescent="0.25">
      <c r="A154" s="2" t="s">
        <v>236</v>
      </c>
      <c r="B154" s="1" t="s">
        <v>237</v>
      </c>
      <c r="C154" s="12">
        <v>13125</v>
      </c>
      <c r="D154" s="12">
        <v>400</v>
      </c>
      <c r="E154" s="12">
        <v>903</v>
      </c>
      <c r="F154" s="12">
        <v>549</v>
      </c>
      <c r="G154" s="12">
        <v>492.88</v>
      </c>
      <c r="H154" s="12">
        <v>0</v>
      </c>
      <c r="I154" s="12">
        <v>0</v>
      </c>
      <c r="J154" s="12">
        <v>0</v>
      </c>
      <c r="K154" s="12">
        <v>0</v>
      </c>
      <c r="L154" s="12">
        <v>2187.5</v>
      </c>
      <c r="M154" s="12">
        <v>0</v>
      </c>
      <c r="N154" s="12">
        <f t="shared" si="4"/>
        <v>17657.379999999997</v>
      </c>
      <c r="O154" s="12">
        <v>2027.94</v>
      </c>
      <c r="P154" s="12">
        <v>1509.38</v>
      </c>
      <c r="Q154" s="12">
        <v>6577.5599999999977</v>
      </c>
      <c r="R154" s="12">
        <f t="shared" si="5"/>
        <v>10114.879999999997</v>
      </c>
      <c r="S154" s="12">
        <v>7542.5</v>
      </c>
    </row>
    <row r="155" spans="1:19" x14ac:dyDescent="0.25">
      <c r="A155" s="2" t="s">
        <v>238</v>
      </c>
      <c r="B155" s="1" t="s">
        <v>239</v>
      </c>
      <c r="C155" s="12">
        <v>11279.1</v>
      </c>
      <c r="D155" s="12">
        <v>200</v>
      </c>
      <c r="E155" s="12">
        <v>737</v>
      </c>
      <c r="F155" s="12">
        <v>455</v>
      </c>
      <c r="G155" s="12">
        <v>369.66</v>
      </c>
      <c r="H155" s="12">
        <v>0</v>
      </c>
      <c r="I155" s="12">
        <v>0</v>
      </c>
      <c r="J155" s="12">
        <v>0</v>
      </c>
      <c r="K155" s="12">
        <v>0</v>
      </c>
      <c r="L155" s="12">
        <v>1879.85</v>
      </c>
      <c r="M155" s="12">
        <v>0</v>
      </c>
      <c r="N155" s="12">
        <f t="shared" si="4"/>
        <v>14920.61</v>
      </c>
      <c r="O155" s="12">
        <v>1509.08</v>
      </c>
      <c r="P155" s="12">
        <v>1297.0999999999999</v>
      </c>
      <c r="Q155" s="12">
        <v>162.93000000000029</v>
      </c>
      <c r="R155" s="12">
        <f t="shared" si="5"/>
        <v>2969.11</v>
      </c>
      <c r="S155" s="12">
        <v>11951.5</v>
      </c>
    </row>
    <row r="156" spans="1:19" x14ac:dyDescent="0.25">
      <c r="A156" s="2" t="s">
        <v>240</v>
      </c>
      <c r="B156" s="1" t="s">
        <v>241</v>
      </c>
      <c r="C156" s="12">
        <v>9439.8799999999992</v>
      </c>
      <c r="D156" s="12">
        <v>0</v>
      </c>
      <c r="E156" s="12">
        <v>687</v>
      </c>
      <c r="F156" s="12">
        <v>462</v>
      </c>
      <c r="G156" s="12">
        <v>369.66</v>
      </c>
      <c r="H156" s="12">
        <v>0</v>
      </c>
      <c r="I156" s="12">
        <v>0</v>
      </c>
      <c r="J156" s="12">
        <v>0</v>
      </c>
      <c r="K156" s="12">
        <v>0</v>
      </c>
      <c r="L156" s="12">
        <v>1582.25</v>
      </c>
      <c r="M156" s="12">
        <v>0</v>
      </c>
      <c r="N156" s="12">
        <f t="shared" si="4"/>
        <v>12540.789999999999</v>
      </c>
      <c r="O156" s="12">
        <v>1095.05</v>
      </c>
      <c r="P156" s="12">
        <v>1091.76</v>
      </c>
      <c r="Q156" s="12">
        <v>3644.9799999999996</v>
      </c>
      <c r="R156" s="12">
        <f t="shared" si="5"/>
        <v>5831.7899999999991</v>
      </c>
      <c r="S156" s="12">
        <v>6709</v>
      </c>
    </row>
    <row r="157" spans="1:19" x14ac:dyDescent="0.25">
      <c r="A157" s="2" t="s">
        <v>242</v>
      </c>
      <c r="B157" s="1" t="s">
        <v>243</v>
      </c>
      <c r="C157" s="12">
        <v>13117.71</v>
      </c>
      <c r="D157" s="12">
        <v>0</v>
      </c>
      <c r="E157" s="12">
        <v>903</v>
      </c>
      <c r="F157" s="12">
        <v>549</v>
      </c>
      <c r="G157" s="12">
        <v>369.66</v>
      </c>
      <c r="H157" s="12">
        <v>0</v>
      </c>
      <c r="I157" s="12">
        <v>1312.5</v>
      </c>
      <c r="J157" s="12">
        <v>0</v>
      </c>
      <c r="K157" s="12">
        <v>0</v>
      </c>
      <c r="L157" s="12">
        <v>2187.5</v>
      </c>
      <c r="M157" s="12">
        <v>0</v>
      </c>
      <c r="N157" s="12">
        <f t="shared" si="4"/>
        <v>18439.37</v>
      </c>
      <c r="O157" s="12">
        <v>2104.73</v>
      </c>
      <c r="P157" s="12">
        <v>1509.38</v>
      </c>
      <c r="Q157" s="12">
        <v>4822.2599999999984</v>
      </c>
      <c r="R157" s="12">
        <f t="shared" si="5"/>
        <v>8436.369999999999</v>
      </c>
      <c r="S157" s="12">
        <v>10003</v>
      </c>
    </row>
    <row r="158" spans="1:19" x14ac:dyDescent="0.25">
      <c r="A158" s="2" t="s">
        <v>244</v>
      </c>
      <c r="B158" s="1" t="s">
        <v>245</v>
      </c>
      <c r="C158" s="12">
        <v>7666.5</v>
      </c>
      <c r="D158" s="12">
        <v>200</v>
      </c>
      <c r="E158" s="12">
        <v>547</v>
      </c>
      <c r="F158" s="12">
        <v>340</v>
      </c>
      <c r="G158" s="12">
        <v>308.04000000000002</v>
      </c>
      <c r="H158" s="12">
        <v>0</v>
      </c>
      <c r="I158" s="12">
        <v>0</v>
      </c>
      <c r="J158" s="12">
        <v>0</v>
      </c>
      <c r="K158" s="12">
        <v>0</v>
      </c>
      <c r="L158" s="12">
        <v>1277.75</v>
      </c>
      <c r="M158" s="12">
        <v>0</v>
      </c>
      <c r="N158" s="12">
        <f t="shared" si="4"/>
        <v>10339.290000000001</v>
      </c>
      <c r="O158" s="12">
        <v>771.18</v>
      </c>
      <c r="P158" s="12">
        <v>881.64</v>
      </c>
      <c r="Q158" s="12">
        <v>-2.9999999998835847E-2</v>
      </c>
      <c r="R158" s="12">
        <f t="shared" si="5"/>
        <v>1652.7900000000011</v>
      </c>
      <c r="S158" s="12">
        <v>8686.5</v>
      </c>
    </row>
    <row r="159" spans="1:19" x14ac:dyDescent="0.25">
      <c r="A159" s="2" t="s">
        <v>246</v>
      </c>
      <c r="B159" s="1" t="s">
        <v>247</v>
      </c>
      <c r="C159" s="12">
        <v>13086.72</v>
      </c>
      <c r="D159" s="12">
        <v>0</v>
      </c>
      <c r="E159" s="12">
        <v>903</v>
      </c>
      <c r="F159" s="12">
        <v>549</v>
      </c>
      <c r="G159" s="12">
        <v>369.66</v>
      </c>
      <c r="H159" s="12">
        <v>0</v>
      </c>
      <c r="I159" s="12">
        <v>875</v>
      </c>
      <c r="J159" s="12">
        <v>0</v>
      </c>
      <c r="K159" s="12">
        <v>0</v>
      </c>
      <c r="L159" s="12">
        <v>2187.5</v>
      </c>
      <c r="M159" s="12">
        <v>0</v>
      </c>
      <c r="N159" s="12">
        <f t="shared" si="4"/>
        <v>17970.879999999997</v>
      </c>
      <c r="O159" s="12">
        <v>2004.66</v>
      </c>
      <c r="P159" s="12">
        <v>1509.38</v>
      </c>
      <c r="Q159" s="12">
        <v>8208.3399999999965</v>
      </c>
      <c r="R159" s="12">
        <f t="shared" si="5"/>
        <v>11722.379999999997</v>
      </c>
      <c r="S159" s="12">
        <v>6248.5</v>
      </c>
    </row>
    <row r="160" spans="1:19" x14ac:dyDescent="0.25">
      <c r="A160" s="2" t="s">
        <v>248</v>
      </c>
      <c r="B160" s="1" t="s">
        <v>249</v>
      </c>
      <c r="C160" s="12">
        <v>13125</v>
      </c>
      <c r="D160" s="12">
        <v>0</v>
      </c>
      <c r="E160" s="12">
        <v>903</v>
      </c>
      <c r="F160" s="12">
        <v>256.26</v>
      </c>
      <c r="G160" s="12">
        <v>308.04000000000002</v>
      </c>
      <c r="H160" s="12">
        <v>0</v>
      </c>
      <c r="I160" s="12">
        <v>0</v>
      </c>
      <c r="J160" s="12">
        <v>0</v>
      </c>
      <c r="K160" s="12">
        <v>0</v>
      </c>
      <c r="L160" s="12">
        <v>2187.5</v>
      </c>
      <c r="M160" s="12">
        <v>0</v>
      </c>
      <c r="N160" s="12">
        <f t="shared" si="4"/>
        <v>16779.800000000003</v>
      </c>
      <c r="O160" s="12">
        <v>1840.48</v>
      </c>
      <c r="P160" s="12">
        <v>1509.38</v>
      </c>
      <c r="Q160" s="12">
        <v>7464.4400000000023</v>
      </c>
      <c r="R160" s="12">
        <f t="shared" si="5"/>
        <v>10814.300000000003</v>
      </c>
      <c r="S160" s="12">
        <v>5965.5</v>
      </c>
    </row>
    <row r="161" spans="1:19" x14ac:dyDescent="0.25">
      <c r="A161" s="2" t="s">
        <v>250</v>
      </c>
      <c r="B161" s="1" t="s">
        <v>251</v>
      </c>
      <c r="C161" s="12">
        <v>13114.06</v>
      </c>
      <c r="D161" s="12">
        <v>0</v>
      </c>
      <c r="E161" s="12">
        <v>903</v>
      </c>
      <c r="F161" s="12">
        <v>549</v>
      </c>
      <c r="G161" s="12">
        <v>308.04000000000002</v>
      </c>
      <c r="H161" s="12">
        <v>0</v>
      </c>
      <c r="I161" s="12">
        <v>875</v>
      </c>
      <c r="J161" s="12">
        <v>0</v>
      </c>
      <c r="K161" s="12">
        <v>0</v>
      </c>
      <c r="L161" s="12">
        <v>2187.5</v>
      </c>
      <c r="M161" s="12">
        <v>0</v>
      </c>
      <c r="N161" s="12">
        <f t="shared" si="4"/>
        <v>17936.599999999999</v>
      </c>
      <c r="O161" s="12">
        <v>1997.33</v>
      </c>
      <c r="P161" s="12">
        <v>1509.38</v>
      </c>
      <c r="Q161" s="12">
        <v>5549.3899999999994</v>
      </c>
      <c r="R161" s="12">
        <f t="shared" si="5"/>
        <v>9056.0999999999985</v>
      </c>
      <c r="S161" s="12">
        <v>8880.5</v>
      </c>
    </row>
    <row r="162" spans="1:19" x14ac:dyDescent="0.25">
      <c r="A162" s="2" t="s">
        <v>252</v>
      </c>
      <c r="B162" s="1" t="s">
        <v>253</v>
      </c>
      <c r="C162" s="12">
        <v>13656</v>
      </c>
      <c r="D162" s="12">
        <v>200</v>
      </c>
      <c r="E162" s="12">
        <v>1016</v>
      </c>
      <c r="F162" s="12">
        <v>684</v>
      </c>
      <c r="G162" s="12">
        <v>369</v>
      </c>
      <c r="H162" s="12">
        <v>0</v>
      </c>
      <c r="I162" s="12">
        <v>910.4</v>
      </c>
      <c r="J162" s="12">
        <v>0</v>
      </c>
      <c r="K162" s="12">
        <v>0</v>
      </c>
      <c r="L162" s="12">
        <v>2276</v>
      </c>
      <c r="M162" s="12">
        <v>0</v>
      </c>
      <c r="N162" s="12">
        <f t="shared" si="4"/>
        <v>19111.400000000001</v>
      </c>
      <c r="O162" s="12">
        <v>2229.37</v>
      </c>
      <c r="P162" s="12">
        <v>1570.44</v>
      </c>
      <c r="Q162" s="12">
        <v>5413.090000000002</v>
      </c>
      <c r="R162" s="12">
        <f t="shared" si="5"/>
        <v>9212.9000000000015</v>
      </c>
      <c r="S162" s="12">
        <v>9898.5</v>
      </c>
    </row>
    <row r="163" spans="1:19" x14ac:dyDescent="0.25">
      <c r="A163" s="2" t="s">
        <v>254</v>
      </c>
      <c r="B163" s="1" t="s">
        <v>255</v>
      </c>
      <c r="C163" s="12">
        <v>13649.05</v>
      </c>
      <c r="D163" s="12">
        <v>0</v>
      </c>
      <c r="E163" s="12">
        <v>1016</v>
      </c>
      <c r="F163" s="12">
        <v>684</v>
      </c>
      <c r="G163" s="12">
        <v>246.44</v>
      </c>
      <c r="H163" s="12">
        <v>0</v>
      </c>
      <c r="I163" s="12">
        <v>910.4</v>
      </c>
      <c r="J163" s="12">
        <v>0</v>
      </c>
      <c r="K163" s="12">
        <v>0</v>
      </c>
      <c r="L163" s="12">
        <v>2276</v>
      </c>
      <c r="M163" s="12">
        <v>0</v>
      </c>
      <c r="N163" s="12">
        <f t="shared" si="4"/>
        <v>18781.89</v>
      </c>
      <c r="O163" s="12">
        <v>2158.98</v>
      </c>
      <c r="P163" s="12">
        <v>1570.44</v>
      </c>
      <c r="Q163" s="12">
        <v>6580.9699999999993</v>
      </c>
      <c r="R163" s="12">
        <f t="shared" si="5"/>
        <v>10310.39</v>
      </c>
      <c r="S163" s="12">
        <v>8471.5</v>
      </c>
    </row>
    <row r="164" spans="1:19" x14ac:dyDescent="0.25">
      <c r="A164" s="2" t="s">
        <v>256</v>
      </c>
      <c r="B164" s="1" t="s">
        <v>257</v>
      </c>
      <c r="C164" s="12">
        <v>12687.5</v>
      </c>
      <c r="D164" s="12">
        <v>0</v>
      </c>
      <c r="E164" s="12">
        <v>903</v>
      </c>
      <c r="F164" s="12">
        <v>530.70000000000005</v>
      </c>
      <c r="G164" s="12">
        <v>246.44</v>
      </c>
      <c r="H164" s="12">
        <v>0</v>
      </c>
      <c r="I164" s="12">
        <v>875</v>
      </c>
      <c r="J164" s="12">
        <v>0</v>
      </c>
      <c r="K164" s="12">
        <v>0</v>
      </c>
      <c r="L164" s="12">
        <v>2187.5</v>
      </c>
      <c r="M164" s="12">
        <v>0</v>
      </c>
      <c r="N164" s="12">
        <f t="shared" si="4"/>
        <v>17430.14</v>
      </c>
      <c r="O164" s="12">
        <v>1889.16</v>
      </c>
      <c r="P164" s="12">
        <v>1509.38</v>
      </c>
      <c r="Q164" s="12">
        <v>3437.5999999999985</v>
      </c>
      <c r="R164" s="12">
        <f t="shared" si="5"/>
        <v>6836.1399999999985</v>
      </c>
      <c r="S164" s="12">
        <v>10594</v>
      </c>
    </row>
    <row r="165" spans="1:19" x14ac:dyDescent="0.25">
      <c r="A165" s="2" t="s">
        <v>258</v>
      </c>
      <c r="B165" s="1" t="s">
        <v>259</v>
      </c>
      <c r="C165" s="12">
        <v>13656</v>
      </c>
      <c r="D165" s="12">
        <v>0</v>
      </c>
      <c r="E165" s="12">
        <v>1016</v>
      </c>
      <c r="F165" s="12">
        <v>684</v>
      </c>
      <c r="G165" s="12">
        <v>246.44</v>
      </c>
      <c r="H165" s="12">
        <v>0</v>
      </c>
      <c r="I165" s="12">
        <v>910.4</v>
      </c>
      <c r="J165" s="12">
        <v>0</v>
      </c>
      <c r="K165" s="12">
        <v>0</v>
      </c>
      <c r="L165" s="12">
        <v>2276</v>
      </c>
      <c r="M165" s="12">
        <v>0</v>
      </c>
      <c r="N165" s="12">
        <f t="shared" si="4"/>
        <v>18788.84</v>
      </c>
      <c r="O165" s="12">
        <v>2646.62</v>
      </c>
      <c r="P165" s="12">
        <v>1570.44</v>
      </c>
      <c r="Q165" s="12">
        <v>6321.7800000000007</v>
      </c>
      <c r="R165" s="12">
        <f t="shared" si="5"/>
        <v>10538.84</v>
      </c>
      <c r="S165" s="12">
        <v>8250</v>
      </c>
    </row>
    <row r="166" spans="1:19" x14ac:dyDescent="0.25">
      <c r="A166" s="2" t="s">
        <v>260</v>
      </c>
      <c r="B166" s="1" t="s">
        <v>261</v>
      </c>
      <c r="C166" s="12">
        <v>13643.36</v>
      </c>
      <c r="D166" s="12">
        <v>200</v>
      </c>
      <c r="E166" s="12">
        <v>1016</v>
      </c>
      <c r="F166" s="12">
        <v>684</v>
      </c>
      <c r="G166" s="12">
        <v>246.44</v>
      </c>
      <c r="H166" s="12">
        <v>0</v>
      </c>
      <c r="I166" s="12">
        <v>910.4</v>
      </c>
      <c r="J166" s="12">
        <v>0</v>
      </c>
      <c r="K166" s="12">
        <v>0</v>
      </c>
      <c r="L166" s="12">
        <v>2276</v>
      </c>
      <c r="M166" s="12">
        <v>0</v>
      </c>
      <c r="N166" s="12">
        <f t="shared" si="4"/>
        <v>18976.2</v>
      </c>
      <c r="O166" s="12">
        <v>2686.64</v>
      </c>
      <c r="P166" s="12">
        <v>1570.44</v>
      </c>
      <c r="Q166" s="12">
        <v>8395.6200000000008</v>
      </c>
      <c r="R166" s="12">
        <f t="shared" si="5"/>
        <v>12652.7</v>
      </c>
      <c r="S166" s="12">
        <v>6323.5</v>
      </c>
    </row>
    <row r="167" spans="1:19" x14ac:dyDescent="0.25">
      <c r="A167" s="2" t="s">
        <v>262</v>
      </c>
      <c r="B167" s="1" t="s">
        <v>263</v>
      </c>
      <c r="C167" s="12">
        <v>5639.55</v>
      </c>
      <c r="D167" s="12">
        <v>0</v>
      </c>
      <c r="E167" s="12">
        <v>368.5</v>
      </c>
      <c r="F167" s="12">
        <v>227.5</v>
      </c>
      <c r="G167" s="12">
        <v>123.22</v>
      </c>
      <c r="H167" s="12">
        <v>0</v>
      </c>
      <c r="I167" s="12">
        <v>0</v>
      </c>
      <c r="J167" s="12">
        <v>3759.7</v>
      </c>
      <c r="K167" s="12">
        <v>0</v>
      </c>
      <c r="L167" s="12">
        <v>0</v>
      </c>
      <c r="M167" s="12">
        <v>0</v>
      </c>
      <c r="N167" s="12">
        <f t="shared" si="4"/>
        <v>10118.470000000001</v>
      </c>
      <c r="O167" s="12">
        <v>1523.09</v>
      </c>
      <c r="P167" s="12">
        <v>648.54999999999995</v>
      </c>
      <c r="Q167" s="12">
        <v>2613.8300000000017</v>
      </c>
      <c r="R167" s="12">
        <f t="shared" si="5"/>
        <v>4785.4700000000012</v>
      </c>
      <c r="S167" s="12">
        <v>5333</v>
      </c>
    </row>
    <row r="168" spans="1:19" x14ac:dyDescent="0.25">
      <c r="A168" s="2" t="s">
        <v>264</v>
      </c>
      <c r="B168" s="1" t="s">
        <v>265</v>
      </c>
      <c r="C168" s="12">
        <v>13656</v>
      </c>
      <c r="D168" s="12">
        <v>0</v>
      </c>
      <c r="E168" s="12">
        <v>1016</v>
      </c>
      <c r="F168" s="12">
        <v>684</v>
      </c>
      <c r="G168" s="12">
        <v>246.44</v>
      </c>
      <c r="H168" s="12">
        <v>0</v>
      </c>
      <c r="I168" s="12">
        <v>910.4</v>
      </c>
      <c r="J168" s="12">
        <v>0</v>
      </c>
      <c r="K168" s="12">
        <v>0</v>
      </c>
      <c r="L168" s="12">
        <v>2276</v>
      </c>
      <c r="M168" s="12">
        <v>0</v>
      </c>
      <c r="N168" s="12">
        <f t="shared" si="4"/>
        <v>18788.84</v>
      </c>
      <c r="O168" s="12">
        <v>2160.4699999999998</v>
      </c>
      <c r="P168" s="12">
        <v>1570.44</v>
      </c>
      <c r="Q168" s="12">
        <v>5087.93</v>
      </c>
      <c r="R168" s="12">
        <f t="shared" si="5"/>
        <v>8818.84</v>
      </c>
      <c r="S168" s="12">
        <v>9970</v>
      </c>
    </row>
    <row r="169" spans="1:19" x14ac:dyDescent="0.25">
      <c r="A169" s="2" t="s">
        <v>266</v>
      </c>
      <c r="B169" s="1" t="s">
        <v>267</v>
      </c>
      <c r="C169" s="12">
        <v>13656</v>
      </c>
      <c r="D169" s="12">
        <v>200</v>
      </c>
      <c r="E169" s="12">
        <v>1016</v>
      </c>
      <c r="F169" s="12">
        <v>684</v>
      </c>
      <c r="G169" s="12">
        <v>246.44</v>
      </c>
      <c r="H169" s="12">
        <v>0</v>
      </c>
      <c r="I169" s="12">
        <v>910.4</v>
      </c>
      <c r="J169" s="12">
        <v>0</v>
      </c>
      <c r="K169" s="12">
        <v>0</v>
      </c>
      <c r="L169" s="12">
        <v>2276</v>
      </c>
      <c r="M169" s="12">
        <v>0</v>
      </c>
      <c r="N169" s="12">
        <f t="shared" si="4"/>
        <v>18988.84</v>
      </c>
      <c r="O169" s="12">
        <v>2203.19</v>
      </c>
      <c r="P169" s="12">
        <v>1570.44</v>
      </c>
      <c r="Q169" s="12">
        <v>2878.7099999999991</v>
      </c>
      <c r="R169" s="12">
        <f t="shared" si="5"/>
        <v>6652.3399999999992</v>
      </c>
      <c r="S169" s="12">
        <v>12336.5</v>
      </c>
    </row>
    <row r="170" spans="1:19" x14ac:dyDescent="0.25">
      <c r="A170" s="2" t="s">
        <v>268</v>
      </c>
      <c r="B170" s="1" t="s">
        <v>269</v>
      </c>
      <c r="C170" s="12">
        <v>13125</v>
      </c>
      <c r="D170" s="12">
        <v>200</v>
      </c>
      <c r="E170" s="12">
        <v>903</v>
      </c>
      <c r="F170" s="12">
        <v>549</v>
      </c>
      <c r="G170" s="12">
        <v>246.44</v>
      </c>
      <c r="H170" s="12">
        <v>0</v>
      </c>
      <c r="I170" s="12">
        <v>0</v>
      </c>
      <c r="J170" s="12">
        <v>0</v>
      </c>
      <c r="K170" s="12">
        <v>0</v>
      </c>
      <c r="L170" s="12">
        <v>2187.5</v>
      </c>
      <c r="M170" s="12">
        <v>0</v>
      </c>
      <c r="N170" s="12">
        <f t="shared" si="4"/>
        <v>17210.940000000002</v>
      </c>
      <c r="O170" s="12">
        <v>1932.58</v>
      </c>
      <c r="P170" s="12">
        <v>1509.38</v>
      </c>
      <c r="Q170" s="12">
        <v>5549.4800000000032</v>
      </c>
      <c r="R170" s="12">
        <f t="shared" si="5"/>
        <v>8991.4400000000023</v>
      </c>
      <c r="S170" s="12">
        <v>8219.5</v>
      </c>
    </row>
    <row r="171" spans="1:19" x14ac:dyDescent="0.25">
      <c r="A171" s="2" t="s">
        <v>270</v>
      </c>
      <c r="B171" s="1" t="s">
        <v>271</v>
      </c>
      <c r="C171" s="12">
        <v>3383.73</v>
      </c>
      <c r="D171" s="12">
        <v>0</v>
      </c>
      <c r="E171" s="12">
        <v>221.1</v>
      </c>
      <c r="F171" s="12">
        <v>136.5</v>
      </c>
      <c r="G171" s="12">
        <v>123.22</v>
      </c>
      <c r="H171" s="12">
        <v>0</v>
      </c>
      <c r="I171" s="12">
        <v>0</v>
      </c>
      <c r="J171" s="12">
        <v>3759.7</v>
      </c>
      <c r="K171" s="12">
        <v>0</v>
      </c>
      <c r="L171" s="12">
        <v>1503.88</v>
      </c>
      <c r="M171" s="12">
        <v>0</v>
      </c>
      <c r="N171" s="12">
        <f t="shared" si="4"/>
        <v>9128.130000000001</v>
      </c>
      <c r="O171" s="12">
        <v>2576.9899999999998</v>
      </c>
      <c r="P171" s="12">
        <v>648.54999999999995</v>
      </c>
      <c r="Q171" s="12">
        <v>2450.0900000000011</v>
      </c>
      <c r="R171" s="12">
        <f t="shared" si="5"/>
        <v>5675.630000000001</v>
      </c>
      <c r="S171" s="12">
        <v>3452.5</v>
      </c>
    </row>
    <row r="172" spans="1:19" x14ac:dyDescent="0.25">
      <c r="A172" s="2" t="s">
        <v>272</v>
      </c>
      <c r="B172" s="1" t="s">
        <v>273</v>
      </c>
      <c r="C172" s="12">
        <v>13125</v>
      </c>
      <c r="D172" s="12">
        <v>0</v>
      </c>
      <c r="E172" s="12">
        <v>903</v>
      </c>
      <c r="F172" s="12">
        <v>549</v>
      </c>
      <c r="G172" s="12">
        <v>246.44</v>
      </c>
      <c r="H172" s="12">
        <v>0</v>
      </c>
      <c r="I172" s="12">
        <v>875</v>
      </c>
      <c r="J172" s="12">
        <v>0</v>
      </c>
      <c r="K172" s="12">
        <v>0</v>
      </c>
      <c r="L172" s="12">
        <v>2187.5</v>
      </c>
      <c r="M172" s="12">
        <v>0</v>
      </c>
      <c r="N172" s="12">
        <f t="shared" si="4"/>
        <v>17885.940000000002</v>
      </c>
      <c r="O172" s="12">
        <v>1986.52</v>
      </c>
      <c r="P172" s="12">
        <v>1509.38</v>
      </c>
      <c r="Q172" s="12">
        <v>2443.5400000000027</v>
      </c>
      <c r="R172" s="12">
        <f t="shared" si="5"/>
        <v>5939.4400000000023</v>
      </c>
      <c r="S172" s="12">
        <v>11946.5</v>
      </c>
    </row>
    <row r="173" spans="1:19" x14ac:dyDescent="0.25">
      <c r="A173" s="2" t="s">
        <v>274</v>
      </c>
      <c r="B173" s="1" t="s">
        <v>275</v>
      </c>
      <c r="C173" s="12">
        <v>13656</v>
      </c>
      <c r="D173" s="12">
        <v>400</v>
      </c>
      <c r="E173" s="12">
        <v>1016</v>
      </c>
      <c r="F173" s="12">
        <v>684</v>
      </c>
      <c r="G173" s="12">
        <v>0</v>
      </c>
      <c r="H173" s="12">
        <v>0</v>
      </c>
      <c r="I173" s="12">
        <v>1365.6</v>
      </c>
      <c r="J173" s="12">
        <v>0</v>
      </c>
      <c r="K173" s="12">
        <v>0</v>
      </c>
      <c r="L173" s="12">
        <v>2276</v>
      </c>
      <c r="M173" s="12">
        <v>0</v>
      </c>
      <c r="N173" s="12">
        <f t="shared" si="4"/>
        <v>19397.599999999999</v>
      </c>
      <c r="O173" s="12">
        <v>2290.5</v>
      </c>
      <c r="P173" s="12">
        <v>1570.44</v>
      </c>
      <c r="Q173" s="12">
        <v>6760.659999999998</v>
      </c>
      <c r="R173" s="12">
        <f t="shared" si="5"/>
        <v>10621.599999999999</v>
      </c>
      <c r="S173" s="12">
        <v>8776</v>
      </c>
    </row>
    <row r="174" spans="1:19" x14ac:dyDescent="0.25">
      <c r="A174" s="2" t="s">
        <v>276</v>
      </c>
      <c r="B174" s="1" t="s">
        <v>277</v>
      </c>
      <c r="C174" s="12">
        <v>13656</v>
      </c>
      <c r="D174" s="12">
        <v>200</v>
      </c>
      <c r="E174" s="12">
        <v>1016</v>
      </c>
      <c r="F174" s="12">
        <v>638.4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2276</v>
      </c>
      <c r="M174" s="12">
        <v>0</v>
      </c>
      <c r="N174" s="12">
        <f t="shared" si="4"/>
        <v>17786.400000000001</v>
      </c>
      <c r="O174" s="12">
        <v>1842.12</v>
      </c>
      <c r="P174" s="12">
        <v>1570.44</v>
      </c>
      <c r="Q174" s="12">
        <v>180.84000000000196</v>
      </c>
      <c r="R174" s="12">
        <f t="shared" si="5"/>
        <v>3593.4000000000019</v>
      </c>
      <c r="S174" s="12">
        <v>14193</v>
      </c>
    </row>
    <row r="175" spans="1:19" x14ac:dyDescent="0.25">
      <c r="A175" s="2" t="s">
        <v>278</v>
      </c>
      <c r="B175" s="1" t="s">
        <v>279</v>
      </c>
      <c r="C175" s="12">
        <v>13656</v>
      </c>
      <c r="D175" s="12">
        <v>400</v>
      </c>
      <c r="E175" s="12">
        <v>1016</v>
      </c>
      <c r="F175" s="12">
        <v>684</v>
      </c>
      <c r="G175" s="12">
        <v>0</v>
      </c>
      <c r="H175" s="12">
        <v>0</v>
      </c>
      <c r="I175" s="12">
        <v>910.4</v>
      </c>
      <c r="J175" s="12">
        <v>0</v>
      </c>
      <c r="K175" s="12">
        <v>0</v>
      </c>
      <c r="L175" s="12">
        <v>2276</v>
      </c>
      <c r="M175" s="12">
        <v>0</v>
      </c>
      <c r="N175" s="12">
        <f t="shared" si="4"/>
        <v>18942.400000000001</v>
      </c>
      <c r="O175" s="12">
        <v>2193.27</v>
      </c>
      <c r="P175" s="12">
        <v>1570.44</v>
      </c>
      <c r="Q175" s="12">
        <v>180.69000000000233</v>
      </c>
      <c r="R175" s="12">
        <f t="shared" si="5"/>
        <v>3944.4000000000024</v>
      </c>
      <c r="S175" s="12">
        <v>14998</v>
      </c>
    </row>
    <row r="176" spans="1:19" x14ac:dyDescent="0.25">
      <c r="A176" s="2" t="s">
        <v>282</v>
      </c>
      <c r="B176" s="1" t="s">
        <v>283</v>
      </c>
      <c r="C176" s="12">
        <v>13656</v>
      </c>
      <c r="D176" s="12">
        <v>200</v>
      </c>
      <c r="E176" s="12">
        <v>1016</v>
      </c>
      <c r="F176" s="12">
        <v>684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2276</v>
      </c>
      <c r="M176" s="12">
        <v>0</v>
      </c>
      <c r="N176" s="12">
        <f t="shared" si="4"/>
        <v>17832</v>
      </c>
      <c r="O176" s="12">
        <v>2046.32</v>
      </c>
      <c r="P176" s="12">
        <v>1570.44</v>
      </c>
      <c r="Q176" s="12">
        <v>2637.74</v>
      </c>
      <c r="R176" s="12">
        <f t="shared" si="5"/>
        <v>6254.5</v>
      </c>
      <c r="S176" s="12">
        <v>11577.5</v>
      </c>
    </row>
    <row r="177" spans="1:19" x14ac:dyDescent="0.25">
      <c r="A177" s="2" t="s">
        <v>284</v>
      </c>
      <c r="B177" s="1" t="s">
        <v>285</v>
      </c>
      <c r="C177" s="12">
        <v>13656</v>
      </c>
      <c r="D177" s="12">
        <v>0</v>
      </c>
      <c r="E177" s="12">
        <v>1016</v>
      </c>
      <c r="F177" s="12">
        <v>684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2276</v>
      </c>
      <c r="M177" s="12">
        <v>0</v>
      </c>
      <c r="N177" s="12">
        <f t="shared" si="4"/>
        <v>17632</v>
      </c>
      <c r="O177" s="12">
        <v>2003.6</v>
      </c>
      <c r="P177" s="12">
        <v>1570.44</v>
      </c>
      <c r="Q177" s="12">
        <v>6122.4599999999991</v>
      </c>
      <c r="R177" s="12">
        <f t="shared" si="5"/>
        <v>9696.5</v>
      </c>
      <c r="S177" s="12">
        <v>7935.5</v>
      </c>
    </row>
    <row r="178" spans="1:19" x14ac:dyDescent="0.25">
      <c r="A178" s="2" t="s">
        <v>286</v>
      </c>
      <c r="B178" s="1" t="s">
        <v>287</v>
      </c>
      <c r="C178" s="12">
        <v>13656</v>
      </c>
      <c r="D178" s="12">
        <v>200</v>
      </c>
      <c r="E178" s="12">
        <v>1016</v>
      </c>
      <c r="F178" s="12">
        <v>684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2276</v>
      </c>
      <c r="M178" s="12">
        <v>0</v>
      </c>
      <c r="N178" s="12">
        <f t="shared" si="4"/>
        <v>17832</v>
      </c>
      <c r="O178" s="12">
        <v>2046.32</v>
      </c>
      <c r="P178" s="12">
        <v>1570.44</v>
      </c>
      <c r="Q178" s="12">
        <v>7307.74</v>
      </c>
      <c r="R178" s="12">
        <f t="shared" si="5"/>
        <v>10924.5</v>
      </c>
      <c r="S178" s="12">
        <v>6907.5</v>
      </c>
    </row>
    <row r="179" spans="1:19" x14ac:dyDescent="0.25">
      <c r="A179" s="2" t="s">
        <v>288</v>
      </c>
      <c r="B179" s="1" t="s">
        <v>289</v>
      </c>
      <c r="C179" s="12">
        <v>13646.52</v>
      </c>
      <c r="D179" s="12">
        <v>0</v>
      </c>
      <c r="E179" s="12">
        <v>1016</v>
      </c>
      <c r="F179" s="12">
        <v>684</v>
      </c>
      <c r="G179" s="12">
        <v>0</v>
      </c>
      <c r="H179" s="12">
        <v>0</v>
      </c>
      <c r="I179" s="12">
        <v>1365.6</v>
      </c>
      <c r="J179" s="12">
        <v>0</v>
      </c>
      <c r="K179" s="12">
        <v>0</v>
      </c>
      <c r="L179" s="12">
        <v>2276</v>
      </c>
      <c r="M179" s="12">
        <v>0</v>
      </c>
      <c r="N179" s="12">
        <f t="shared" si="4"/>
        <v>18988.12</v>
      </c>
      <c r="O179" s="12">
        <v>2203.0300000000002</v>
      </c>
      <c r="P179" s="12">
        <v>1570.44</v>
      </c>
      <c r="Q179" s="12">
        <v>6361.6499999999978</v>
      </c>
      <c r="R179" s="12">
        <f t="shared" si="5"/>
        <v>10135.119999999999</v>
      </c>
      <c r="S179" s="12">
        <v>8853</v>
      </c>
    </row>
    <row r="180" spans="1:19" x14ac:dyDescent="0.25">
      <c r="A180" s="2" t="s">
        <v>290</v>
      </c>
      <c r="B180" s="1" t="s">
        <v>291</v>
      </c>
      <c r="C180" s="12">
        <v>13656</v>
      </c>
      <c r="D180" s="12">
        <v>200</v>
      </c>
      <c r="E180" s="12">
        <v>1016</v>
      </c>
      <c r="F180" s="12">
        <v>684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2276</v>
      </c>
      <c r="M180" s="12">
        <v>0</v>
      </c>
      <c r="N180" s="12">
        <f t="shared" ref="N180:N239" si="6">SUM(C180:M180)</f>
        <v>17832</v>
      </c>
      <c r="O180" s="12">
        <v>2046.32</v>
      </c>
      <c r="P180" s="12">
        <v>1570.44</v>
      </c>
      <c r="Q180" s="12">
        <v>5367.74</v>
      </c>
      <c r="R180" s="12">
        <f t="shared" ref="R180:R239" si="7">SUM(O180:Q180)</f>
        <v>8984.5</v>
      </c>
      <c r="S180" s="12">
        <v>8847.5</v>
      </c>
    </row>
    <row r="181" spans="1:19" x14ac:dyDescent="0.25">
      <c r="A181" s="2" t="s">
        <v>292</v>
      </c>
      <c r="B181" s="1" t="s">
        <v>293</v>
      </c>
      <c r="C181" s="12">
        <v>13656</v>
      </c>
      <c r="D181" s="12">
        <v>0</v>
      </c>
      <c r="E181" s="12">
        <v>1016</v>
      </c>
      <c r="F181" s="12">
        <v>228</v>
      </c>
      <c r="G181" s="12">
        <v>0</v>
      </c>
      <c r="H181" s="12">
        <v>0</v>
      </c>
      <c r="I181" s="12">
        <v>910.4</v>
      </c>
      <c r="J181" s="12">
        <v>0</v>
      </c>
      <c r="K181" s="12">
        <v>0</v>
      </c>
      <c r="L181" s="12">
        <v>2276</v>
      </c>
      <c r="M181" s="12">
        <v>0</v>
      </c>
      <c r="N181" s="12">
        <f t="shared" si="6"/>
        <v>18086.400000000001</v>
      </c>
      <c r="O181" s="12">
        <f>967.71-19.03</f>
        <v>948.68000000000006</v>
      </c>
      <c r="P181" s="12">
        <v>1570.44</v>
      </c>
      <c r="Q181" s="12">
        <v>186.28000000000247</v>
      </c>
      <c r="R181" s="12">
        <f t="shared" si="7"/>
        <v>2705.4000000000024</v>
      </c>
      <c r="S181" s="12">
        <v>15381</v>
      </c>
    </row>
    <row r="182" spans="1:19" x14ac:dyDescent="0.25">
      <c r="A182" s="2" t="s">
        <v>294</v>
      </c>
      <c r="B182" s="1" t="s">
        <v>295</v>
      </c>
      <c r="C182" s="12">
        <v>13614.91</v>
      </c>
      <c r="D182" s="12">
        <v>0</v>
      </c>
      <c r="E182" s="12">
        <v>1016</v>
      </c>
      <c r="F182" s="12">
        <v>410.4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2276</v>
      </c>
      <c r="M182" s="12">
        <v>0</v>
      </c>
      <c r="N182" s="12">
        <f t="shared" si="6"/>
        <v>17317.309999999998</v>
      </c>
      <c r="O182" s="12">
        <f>1001.8-79.84</f>
        <v>921.95999999999992</v>
      </c>
      <c r="P182" s="12">
        <v>1570.44</v>
      </c>
      <c r="Q182" s="12">
        <v>4114.409999999998</v>
      </c>
      <c r="R182" s="12">
        <f t="shared" si="7"/>
        <v>6606.8099999999977</v>
      </c>
      <c r="S182" s="12">
        <v>10710.5</v>
      </c>
    </row>
    <row r="183" spans="1:19" x14ac:dyDescent="0.25">
      <c r="A183" s="2" t="s">
        <v>296</v>
      </c>
      <c r="B183" s="1" t="s">
        <v>297</v>
      </c>
      <c r="C183" s="12">
        <v>12647.35</v>
      </c>
      <c r="D183" s="12">
        <v>0</v>
      </c>
      <c r="E183" s="12">
        <v>915</v>
      </c>
      <c r="F183" s="12">
        <v>616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2109.65</v>
      </c>
      <c r="M183" s="12">
        <v>0</v>
      </c>
      <c r="N183" s="12">
        <f t="shared" si="6"/>
        <v>16288</v>
      </c>
      <c r="O183" s="12">
        <v>1752.06</v>
      </c>
      <c r="P183" s="12">
        <v>1455.66</v>
      </c>
      <c r="Q183" s="12">
        <v>1290.7799999999988</v>
      </c>
      <c r="R183" s="12">
        <f t="shared" si="7"/>
        <v>4498.4999999999991</v>
      </c>
      <c r="S183" s="12">
        <v>11789.5</v>
      </c>
    </row>
    <row r="184" spans="1:19" x14ac:dyDescent="0.25">
      <c r="A184" s="2" t="s">
        <v>298</v>
      </c>
      <c r="B184" s="1" t="s">
        <v>299</v>
      </c>
      <c r="C184" s="12">
        <v>15333</v>
      </c>
      <c r="D184" s="12">
        <v>200</v>
      </c>
      <c r="E184" s="12">
        <v>1093</v>
      </c>
      <c r="F184" s="12">
        <v>684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2555.5</v>
      </c>
      <c r="M184" s="12">
        <v>0</v>
      </c>
      <c r="N184" s="12">
        <f t="shared" si="6"/>
        <v>19865.5</v>
      </c>
      <c r="O184" s="12">
        <v>2420.98</v>
      </c>
      <c r="P184" s="12">
        <v>1763.3</v>
      </c>
      <c r="Q184" s="12">
        <v>1656.7200000000012</v>
      </c>
      <c r="R184" s="12">
        <f t="shared" si="7"/>
        <v>5841.0000000000009</v>
      </c>
      <c r="S184" s="12">
        <v>14024.5</v>
      </c>
    </row>
    <row r="185" spans="1:19" x14ac:dyDescent="0.25">
      <c r="A185" s="2" t="s">
        <v>300</v>
      </c>
      <c r="B185" s="1" t="s">
        <v>301</v>
      </c>
      <c r="C185" s="12">
        <v>12687.5</v>
      </c>
      <c r="D185" s="12">
        <v>0</v>
      </c>
      <c r="E185" s="12">
        <v>903</v>
      </c>
      <c r="F185" s="12">
        <v>530.70000000000005</v>
      </c>
      <c r="G185" s="12">
        <v>0</v>
      </c>
      <c r="H185" s="12">
        <v>0</v>
      </c>
      <c r="I185" s="12">
        <v>1312.5</v>
      </c>
      <c r="J185" s="12">
        <v>0</v>
      </c>
      <c r="K185" s="12">
        <v>0</v>
      </c>
      <c r="L185" s="12">
        <v>2187.5</v>
      </c>
      <c r="M185" s="12">
        <v>0</v>
      </c>
      <c r="N185" s="12">
        <f t="shared" si="6"/>
        <v>17621.2</v>
      </c>
      <c r="O185" s="12">
        <v>1929.97</v>
      </c>
      <c r="P185" s="12">
        <v>1509.38</v>
      </c>
      <c r="Q185" s="12">
        <v>5717.35</v>
      </c>
      <c r="R185" s="12">
        <f t="shared" si="7"/>
        <v>9156.7000000000007</v>
      </c>
      <c r="S185" s="12">
        <v>8464.5</v>
      </c>
    </row>
    <row r="186" spans="1:19" x14ac:dyDescent="0.25">
      <c r="A186" s="2" t="s">
        <v>408</v>
      </c>
      <c r="B186" s="1" t="s">
        <v>460</v>
      </c>
      <c r="C186" s="12">
        <v>13546.63</v>
      </c>
      <c r="D186" s="12">
        <v>0</v>
      </c>
      <c r="E186" s="12">
        <v>1016</v>
      </c>
      <c r="F186" s="12">
        <v>684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1820.8</v>
      </c>
      <c r="M186" s="12">
        <v>0</v>
      </c>
      <c r="N186" s="12">
        <f t="shared" si="6"/>
        <v>17067.43</v>
      </c>
      <c r="O186" s="12">
        <v>1980.25</v>
      </c>
      <c r="P186" s="12">
        <v>1570.44</v>
      </c>
      <c r="Q186" s="12">
        <v>0.23999999999978172</v>
      </c>
      <c r="R186" s="12">
        <f t="shared" si="7"/>
        <v>3550.93</v>
      </c>
      <c r="S186" s="12">
        <v>13516.5</v>
      </c>
    </row>
    <row r="187" spans="1:19" x14ac:dyDescent="0.25">
      <c r="A187" s="2" t="s">
        <v>410</v>
      </c>
      <c r="B187" s="1" t="s">
        <v>411</v>
      </c>
      <c r="C187" s="12">
        <v>12250</v>
      </c>
      <c r="D187" s="12">
        <v>200</v>
      </c>
      <c r="E187" s="12">
        <v>903</v>
      </c>
      <c r="F187" s="12">
        <v>347.7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1750</v>
      </c>
      <c r="M187" s="12">
        <v>0</v>
      </c>
      <c r="N187" s="12">
        <f t="shared" si="6"/>
        <v>15450.7</v>
      </c>
      <c r="O187" s="12">
        <v>1650.04</v>
      </c>
      <c r="P187" s="12">
        <v>1509.38</v>
      </c>
      <c r="Q187" s="12">
        <v>1875.7800000000007</v>
      </c>
      <c r="R187" s="12">
        <f t="shared" si="7"/>
        <v>5035.2000000000007</v>
      </c>
      <c r="S187" s="12">
        <v>10415.5</v>
      </c>
    </row>
    <row r="188" spans="1:19" x14ac:dyDescent="0.25">
      <c r="A188" s="2" t="s">
        <v>412</v>
      </c>
      <c r="B188" s="1" t="s">
        <v>413</v>
      </c>
      <c r="C188" s="12">
        <v>12687.5</v>
      </c>
      <c r="D188" s="12">
        <v>0</v>
      </c>
      <c r="E188" s="12">
        <v>903</v>
      </c>
      <c r="F188" s="12">
        <v>530.70000000000005</v>
      </c>
      <c r="G188" s="12">
        <v>0</v>
      </c>
      <c r="H188" s="12">
        <v>0</v>
      </c>
      <c r="I188" s="12">
        <v>437.5</v>
      </c>
      <c r="J188" s="12">
        <v>0</v>
      </c>
      <c r="K188" s="12">
        <v>0</v>
      </c>
      <c r="L188" s="12">
        <v>1750</v>
      </c>
      <c r="M188" s="12">
        <v>0</v>
      </c>
      <c r="N188" s="12">
        <f t="shared" si="6"/>
        <v>16308.7</v>
      </c>
      <c r="O188" s="12">
        <v>1786.58</v>
      </c>
      <c r="P188" s="12">
        <v>1509.38</v>
      </c>
      <c r="Q188" s="12">
        <v>0.24000000000160071</v>
      </c>
      <c r="R188" s="12">
        <f t="shared" si="7"/>
        <v>3296.2000000000016</v>
      </c>
      <c r="S188" s="12">
        <v>13012.5</v>
      </c>
    </row>
    <row r="189" spans="1:19" x14ac:dyDescent="0.25">
      <c r="A189" s="2" t="s">
        <v>438</v>
      </c>
      <c r="B189" s="1" t="s">
        <v>468</v>
      </c>
      <c r="C189" s="12">
        <v>13117.1</v>
      </c>
      <c r="D189" s="12">
        <v>0</v>
      </c>
      <c r="E189" s="12">
        <v>903</v>
      </c>
      <c r="F189" s="12">
        <v>549</v>
      </c>
      <c r="G189" s="12">
        <v>0</v>
      </c>
      <c r="H189" s="12">
        <v>0</v>
      </c>
      <c r="I189" s="12">
        <v>1312.5</v>
      </c>
      <c r="J189" s="12">
        <v>0</v>
      </c>
      <c r="K189" s="12">
        <v>0</v>
      </c>
      <c r="L189" s="12">
        <v>1750</v>
      </c>
      <c r="M189" s="12">
        <v>0</v>
      </c>
      <c r="N189" s="12">
        <f t="shared" si="6"/>
        <v>17631.599999999999</v>
      </c>
      <c r="O189" s="12">
        <v>2025.64</v>
      </c>
      <c r="P189" s="12">
        <v>1509.38</v>
      </c>
      <c r="Q189" s="12">
        <v>1876.0799999999981</v>
      </c>
      <c r="R189" s="12">
        <f t="shared" si="7"/>
        <v>5411.0999999999985</v>
      </c>
      <c r="S189" s="12">
        <v>12220.5</v>
      </c>
    </row>
    <row r="190" spans="1:19" x14ac:dyDescent="0.25">
      <c r="A190" s="2" t="s">
        <v>477</v>
      </c>
      <c r="B190" s="1" t="s">
        <v>478</v>
      </c>
      <c r="C190" s="12">
        <v>13125</v>
      </c>
      <c r="D190" s="12">
        <v>200</v>
      </c>
      <c r="E190" s="12">
        <v>903</v>
      </c>
      <c r="F190" s="12">
        <v>549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437.5</v>
      </c>
      <c r="M190" s="12">
        <v>0</v>
      </c>
      <c r="N190" s="12">
        <f t="shared" si="6"/>
        <v>15214.5</v>
      </c>
      <c r="O190" s="12">
        <v>1879.94</v>
      </c>
      <c r="P190" s="12">
        <v>1509.38</v>
      </c>
      <c r="Q190" s="12">
        <v>-0.31999999999970896</v>
      </c>
      <c r="R190" s="12">
        <f t="shared" si="7"/>
        <v>3389.0000000000005</v>
      </c>
      <c r="S190" s="12">
        <v>11825.5</v>
      </c>
    </row>
    <row r="191" spans="1:19" x14ac:dyDescent="0.25">
      <c r="A191" s="2" t="s">
        <v>522</v>
      </c>
      <c r="B191" s="1" t="s">
        <v>523</v>
      </c>
      <c r="C191" s="12">
        <v>13125</v>
      </c>
      <c r="D191" s="12">
        <v>0</v>
      </c>
      <c r="E191" s="12">
        <v>903</v>
      </c>
      <c r="F191" s="12">
        <v>549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f t="shared" si="6"/>
        <v>14577</v>
      </c>
      <c r="O191" s="12">
        <v>1837.22</v>
      </c>
      <c r="P191" s="12">
        <v>1509.38</v>
      </c>
      <c r="Q191" s="12">
        <v>-0.1000000000003638</v>
      </c>
      <c r="R191" s="12">
        <f t="shared" si="7"/>
        <v>3346.5</v>
      </c>
      <c r="S191" s="12">
        <v>11230.5</v>
      </c>
    </row>
    <row r="192" spans="1:19" x14ac:dyDescent="0.25">
      <c r="A192" s="2" t="s">
        <v>524</v>
      </c>
      <c r="B192" s="1" t="s">
        <v>525</v>
      </c>
      <c r="C192" s="12">
        <v>5639.55</v>
      </c>
      <c r="D192" s="12">
        <v>0</v>
      </c>
      <c r="E192" s="12">
        <v>368.5</v>
      </c>
      <c r="F192" s="12">
        <v>227.5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f t="shared" si="6"/>
        <v>6235.55</v>
      </c>
      <c r="O192" s="12">
        <v>693.7</v>
      </c>
      <c r="P192" s="12">
        <v>648.54999999999995</v>
      </c>
      <c r="Q192" s="12">
        <v>-0.1999999999998181</v>
      </c>
      <c r="R192" s="12">
        <f t="shared" si="7"/>
        <v>1342.0500000000002</v>
      </c>
      <c r="S192" s="12">
        <v>4893.5</v>
      </c>
    </row>
    <row r="193" spans="1:19" x14ac:dyDescent="0.25">
      <c r="A193" s="14"/>
      <c r="B193" s="6"/>
      <c r="C193" s="6" t="s">
        <v>545</v>
      </c>
      <c r="D193" s="6" t="s">
        <v>545</v>
      </c>
      <c r="E193" s="6" t="s">
        <v>545</v>
      </c>
      <c r="F193" s="6" t="s">
        <v>545</v>
      </c>
      <c r="G193" s="6" t="s">
        <v>545</v>
      </c>
      <c r="H193" s="6" t="s">
        <v>545</v>
      </c>
      <c r="I193" s="6" t="s">
        <v>545</v>
      </c>
      <c r="J193" s="6" t="s">
        <v>545</v>
      </c>
      <c r="K193" s="6" t="s">
        <v>545</v>
      </c>
      <c r="L193" s="6" t="s">
        <v>545</v>
      </c>
      <c r="M193" s="6" t="s">
        <v>545</v>
      </c>
      <c r="N193" s="6" t="s">
        <v>545</v>
      </c>
      <c r="O193" s="6" t="s">
        <v>545</v>
      </c>
      <c r="P193" s="6" t="s">
        <v>545</v>
      </c>
      <c r="Q193" s="6" t="s">
        <v>545</v>
      </c>
      <c r="R193" s="6" t="s">
        <v>545</v>
      </c>
      <c r="S193" s="6" t="s">
        <v>545</v>
      </c>
    </row>
    <row r="194" spans="1:19" x14ac:dyDescent="0.25">
      <c r="A194" s="11" t="s">
        <v>543</v>
      </c>
      <c r="C194" s="12"/>
      <c r="N194" s="12"/>
      <c r="R194" s="12"/>
    </row>
    <row r="195" spans="1:19" x14ac:dyDescent="0.25">
      <c r="A195" s="2" t="s">
        <v>302</v>
      </c>
      <c r="B195" s="1" t="s">
        <v>303</v>
      </c>
      <c r="C195" s="12">
        <v>13656</v>
      </c>
      <c r="D195" s="12">
        <v>0</v>
      </c>
      <c r="E195" s="12">
        <v>1016</v>
      </c>
      <c r="F195" s="12">
        <v>684</v>
      </c>
      <c r="G195" s="12">
        <v>616.1</v>
      </c>
      <c r="H195" s="12">
        <v>0</v>
      </c>
      <c r="I195" s="12">
        <v>0</v>
      </c>
      <c r="J195" s="12">
        <v>0</v>
      </c>
      <c r="K195" s="12">
        <v>0</v>
      </c>
      <c r="L195" s="12">
        <v>2276</v>
      </c>
      <c r="M195" s="12">
        <v>125</v>
      </c>
      <c r="N195" s="12">
        <f t="shared" si="6"/>
        <v>18373.099999999999</v>
      </c>
      <c r="O195" s="12">
        <v>2161.9</v>
      </c>
      <c r="P195" s="12">
        <v>1570.44</v>
      </c>
      <c r="Q195" s="12">
        <v>7014.7599999999984</v>
      </c>
      <c r="R195" s="12">
        <f t="shared" si="7"/>
        <v>10747.099999999999</v>
      </c>
      <c r="S195" s="12">
        <v>7626</v>
      </c>
    </row>
    <row r="196" spans="1:19" x14ac:dyDescent="0.25">
      <c r="A196" s="2" t="s">
        <v>304</v>
      </c>
      <c r="B196" s="1" t="s">
        <v>305</v>
      </c>
      <c r="C196" s="12">
        <v>11279.1</v>
      </c>
      <c r="D196" s="12">
        <v>400</v>
      </c>
      <c r="E196" s="12">
        <v>737</v>
      </c>
      <c r="F196" s="12">
        <v>455</v>
      </c>
      <c r="G196" s="12">
        <v>492.88</v>
      </c>
      <c r="H196" s="12">
        <v>0</v>
      </c>
      <c r="I196" s="12">
        <v>0</v>
      </c>
      <c r="J196" s="12">
        <v>0</v>
      </c>
      <c r="K196" s="12">
        <v>0</v>
      </c>
      <c r="L196" s="12">
        <v>1879.85</v>
      </c>
      <c r="M196" s="12">
        <v>0</v>
      </c>
      <c r="N196" s="12">
        <f t="shared" si="6"/>
        <v>15243.83</v>
      </c>
      <c r="O196" s="12">
        <v>1578.1</v>
      </c>
      <c r="P196" s="12">
        <v>1297.0999999999999</v>
      </c>
      <c r="Q196" s="12">
        <v>5937.130000000001</v>
      </c>
      <c r="R196" s="12">
        <f t="shared" si="7"/>
        <v>8812.3300000000017</v>
      </c>
      <c r="S196" s="12">
        <v>6431.5</v>
      </c>
    </row>
    <row r="197" spans="1:19" x14ac:dyDescent="0.25">
      <c r="A197" s="2" t="s">
        <v>306</v>
      </c>
      <c r="B197" s="1" t="s">
        <v>307</v>
      </c>
      <c r="C197" s="12">
        <v>13645.25</v>
      </c>
      <c r="D197" s="12">
        <v>0</v>
      </c>
      <c r="E197" s="12">
        <v>1016</v>
      </c>
      <c r="F197" s="12">
        <v>684</v>
      </c>
      <c r="G197" s="12">
        <v>492.88</v>
      </c>
      <c r="H197" s="12">
        <v>0</v>
      </c>
      <c r="I197" s="12">
        <v>910.4</v>
      </c>
      <c r="J197" s="12">
        <v>0</v>
      </c>
      <c r="K197" s="12">
        <v>0</v>
      </c>
      <c r="L197" s="12">
        <v>2276</v>
      </c>
      <c r="M197" s="12">
        <v>125</v>
      </c>
      <c r="N197" s="12">
        <f t="shared" si="6"/>
        <v>19149.53</v>
      </c>
      <c r="O197" s="12">
        <v>2237.5100000000002</v>
      </c>
      <c r="P197" s="12">
        <v>1570.44</v>
      </c>
      <c r="Q197" s="12">
        <v>4186.5799999999981</v>
      </c>
      <c r="R197" s="12">
        <f t="shared" si="7"/>
        <v>7994.5299999999988</v>
      </c>
      <c r="S197" s="12">
        <v>11155</v>
      </c>
    </row>
    <row r="198" spans="1:19" x14ac:dyDescent="0.25">
      <c r="A198" s="2" t="s">
        <v>308</v>
      </c>
      <c r="B198" s="1" t="s">
        <v>309</v>
      </c>
      <c r="C198" s="12">
        <v>11279.1</v>
      </c>
      <c r="D198" s="12">
        <v>0</v>
      </c>
      <c r="E198" s="12">
        <v>737</v>
      </c>
      <c r="F198" s="12">
        <v>455</v>
      </c>
      <c r="G198" s="12">
        <v>369.66</v>
      </c>
      <c r="H198" s="12">
        <v>0</v>
      </c>
      <c r="I198" s="12">
        <v>0</v>
      </c>
      <c r="J198" s="12">
        <v>0</v>
      </c>
      <c r="K198" s="12">
        <v>0</v>
      </c>
      <c r="L198" s="12">
        <v>1879.85</v>
      </c>
      <c r="M198" s="12">
        <v>0</v>
      </c>
      <c r="N198" s="12">
        <f t="shared" si="6"/>
        <v>14720.61</v>
      </c>
      <c r="O198" s="12">
        <v>1466.36</v>
      </c>
      <c r="P198" s="12">
        <v>1297.0999999999999</v>
      </c>
      <c r="Q198" s="12">
        <v>156.65000000000146</v>
      </c>
      <c r="R198" s="12">
        <f t="shared" si="7"/>
        <v>2920.1100000000015</v>
      </c>
      <c r="S198" s="12">
        <v>11800.5</v>
      </c>
    </row>
    <row r="199" spans="1:19" x14ac:dyDescent="0.25">
      <c r="A199" s="2" t="s">
        <v>310</v>
      </c>
      <c r="B199" s="1" t="s">
        <v>311</v>
      </c>
      <c r="C199" s="12">
        <v>13656</v>
      </c>
      <c r="D199" s="12">
        <v>0</v>
      </c>
      <c r="E199" s="12">
        <v>1016</v>
      </c>
      <c r="F199" s="12">
        <v>684</v>
      </c>
      <c r="G199" s="12">
        <v>246.44</v>
      </c>
      <c r="H199" s="12">
        <v>0</v>
      </c>
      <c r="I199" s="12">
        <v>910.4</v>
      </c>
      <c r="J199" s="12">
        <v>0</v>
      </c>
      <c r="K199" s="12">
        <v>0</v>
      </c>
      <c r="L199" s="12">
        <v>2276</v>
      </c>
      <c r="M199" s="12">
        <v>0</v>
      </c>
      <c r="N199" s="12">
        <f t="shared" si="6"/>
        <v>18788.84</v>
      </c>
      <c r="O199" s="12">
        <v>2160.4699999999998</v>
      </c>
      <c r="P199" s="12">
        <v>1570.44</v>
      </c>
      <c r="Q199" s="12">
        <v>6611.43</v>
      </c>
      <c r="R199" s="12">
        <f t="shared" si="7"/>
        <v>10342.34</v>
      </c>
      <c r="S199" s="12">
        <v>8446.5</v>
      </c>
    </row>
    <row r="200" spans="1:19" x14ac:dyDescent="0.25">
      <c r="A200" s="2" t="s">
        <v>312</v>
      </c>
      <c r="B200" s="1" t="s">
        <v>313</v>
      </c>
      <c r="C200" s="12">
        <v>4135.67</v>
      </c>
      <c r="D200" s="12">
        <v>0</v>
      </c>
      <c r="E200" s="12">
        <v>368.5</v>
      </c>
      <c r="F200" s="12">
        <v>227.5</v>
      </c>
      <c r="G200" s="12">
        <v>123.22</v>
      </c>
      <c r="H200" s="12">
        <v>0</v>
      </c>
      <c r="I200" s="12">
        <v>0</v>
      </c>
      <c r="J200" s="12">
        <v>0</v>
      </c>
      <c r="K200" s="12">
        <v>0</v>
      </c>
      <c r="L200" s="12">
        <v>1879.85</v>
      </c>
      <c r="M200" s="12">
        <v>0</v>
      </c>
      <c r="N200" s="12">
        <f t="shared" si="6"/>
        <v>6734.74</v>
      </c>
      <c r="O200" s="13">
        <v>-83.28</v>
      </c>
      <c r="P200" s="12">
        <v>648.54999999999995</v>
      </c>
      <c r="Q200" s="12">
        <v>3980.9699999999993</v>
      </c>
      <c r="R200" s="12">
        <f t="shared" si="7"/>
        <v>4546.24</v>
      </c>
      <c r="S200" s="12">
        <v>2188.5</v>
      </c>
    </row>
    <row r="201" spans="1:19" x14ac:dyDescent="0.25">
      <c r="A201" s="2" t="s">
        <v>314</v>
      </c>
      <c r="B201" s="1" t="s">
        <v>315</v>
      </c>
      <c r="C201" s="12">
        <v>11279.1</v>
      </c>
      <c r="D201" s="12">
        <v>400</v>
      </c>
      <c r="E201" s="12">
        <v>737</v>
      </c>
      <c r="F201" s="12">
        <v>455</v>
      </c>
      <c r="G201" s="12">
        <v>246.44</v>
      </c>
      <c r="H201" s="12">
        <v>0</v>
      </c>
      <c r="I201" s="12">
        <v>0</v>
      </c>
      <c r="J201" s="12">
        <v>0</v>
      </c>
      <c r="K201" s="12">
        <v>0</v>
      </c>
      <c r="L201" s="12">
        <v>1879.85</v>
      </c>
      <c r="M201" s="12">
        <v>0</v>
      </c>
      <c r="N201" s="12">
        <f t="shared" si="6"/>
        <v>14997.390000000001</v>
      </c>
      <c r="O201" s="12">
        <v>1525.48</v>
      </c>
      <c r="P201" s="12">
        <v>1297.0999999999999</v>
      </c>
      <c r="Q201" s="12">
        <v>3929.8100000000013</v>
      </c>
      <c r="R201" s="12">
        <f t="shared" si="7"/>
        <v>6752.3900000000012</v>
      </c>
      <c r="S201" s="12">
        <v>8245</v>
      </c>
    </row>
    <row r="202" spans="1:19" x14ac:dyDescent="0.25">
      <c r="A202" s="2" t="s">
        <v>316</v>
      </c>
      <c r="B202" s="1" t="s">
        <v>317</v>
      </c>
      <c r="C202" s="12">
        <v>4088.58</v>
      </c>
      <c r="D202" s="12">
        <v>0</v>
      </c>
      <c r="E202" s="12">
        <v>508</v>
      </c>
      <c r="F202" s="12">
        <v>342</v>
      </c>
      <c r="G202" s="12">
        <v>123.22</v>
      </c>
      <c r="H202" s="12">
        <v>0</v>
      </c>
      <c r="I202" s="12">
        <v>0</v>
      </c>
      <c r="J202" s="12">
        <v>8193.6</v>
      </c>
      <c r="K202" s="12">
        <v>0</v>
      </c>
      <c r="L202" s="12">
        <v>2276</v>
      </c>
      <c r="M202" s="12">
        <v>0</v>
      </c>
      <c r="N202" s="12">
        <f t="shared" si="6"/>
        <v>15531.400000000001</v>
      </c>
      <c r="O202" s="12">
        <v>3182.93</v>
      </c>
      <c r="P202" s="12">
        <v>785.22</v>
      </c>
      <c r="Q202" s="12">
        <v>1003.7500000000018</v>
      </c>
      <c r="R202" s="12">
        <f t="shared" si="7"/>
        <v>4971.9000000000015</v>
      </c>
      <c r="S202" s="12">
        <v>10559.5</v>
      </c>
    </row>
    <row r="203" spans="1:19" x14ac:dyDescent="0.25">
      <c r="A203" s="2" t="s">
        <v>318</v>
      </c>
      <c r="B203" s="1" t="s">
        <v>319</v>
      </c>
      <c r="C203" s="12">
        <v>13656</v>
      </c>
      <c r="D203" s="12">
        <v>0</v>
      </c>
      <c r="E203" s="12">
        <v>1016</v>
      </c>
      <c r="F203" s="12">
        <v>684</v>
      </c>
      <c r="G203" s="12">
        <v>246.44</v>
      </c>
      <c r="H203" s="12">
        <v>0</v>
      </c>
      <c r="I203" s="12">
        <v>910.4</v>
      </c>
      <c r="J203" s="12">
        <v>0</v>
      </c>
      <c r="K203" s="12">
        <v>0</v>
      </c>
      <c r="L203" s="12">
        <v>2276</v>
      </c>
      <c r="M203" s="12">
        <v>0</v>
      </c>
      <c r="N203" s="12">
        <f t="shared" si="6"/>
        <v>18788.84</v>
      </c>
      <c r="O203" s="12">
        <v>2160.4699999999998</v>
      </c>
      <c r="P203" s="12">
        <v>1570.44</v>
      </c>
      <c r="Q203" s="12">
        <v>5060.93</v>
      </c>
      <c r="R203" s="12">
        <f t="shared" si="7"/>
        <v>8791.84</v>
      </c>
      <c r="S203" s="12">
        <v>9997</v>
      </c>
    </row>
    <row r="204" spans="1:19" x14ac:dyDescent="0.25">
      <c r="A204" s="2" t="s">
        <v>320</v>
      </c>
      <c r="B204" s="1" t="s">
        <v>321</v>
      </c>
      <c r="C204" s="12">
        <v>13656</v>
      </c>
      <c r="D204" s="12">
        <v>0</v>
      </c>
      <c r="E204" s="12">
        <v>1016</v>
      </c>
      <c r="F204" s="12">
        <v>342</v>
      </c>
      <c r="G204" s="12">
        <v>246.44</v>
      </c>
      <c r="H204" s="12">
        <v>0</v>
      </c>
      <c r="I204" s="12">
        <v>0</v>
      </c>
      <c r="J204" s="12">
        <v>0</v>
      </c>
      <c r="K204" s="12">
        <v>0</v>
      </c>
      <c r="L204" s="12">
        <v>2276</v>
      </c>
      <c r="M204" s="12">
        <v>0</v>
      </c>
      <c r="N204" s="12">
        <f t="shared" si="6"/>
        <v>17536.440000000002</v>
      </c>
      <c r="O204" s="12">
        <f>955.07-151.24</f>
        <v>803.83</v>
      </c>
      <c r="P204" s="12">
        <v>1570.44</v>
      </c>
      <c r="Q204" s="12">
        <v>186.67000000000189</v>
      </c>
      <c r="R204" s="12">
        <f t="shared" si="7"/>
        <v>2560.9400000000019</v>
      </c>
      <c r="S204" s="12">
        <v>14975.5</v>
      </c>
    </row>
    <row r="205" spans="1:19" x14ac:dyDescent="0.25">
      <c r="A205" s="2" t="s">
        <v>322</v>
      </c>
      <c r="B205" s="1" t="s">
        <v>323</v>
      </c>
      <c r="C205" s="12">
        <v>13648.41</v>
      </c>
      <c r="D205" s="12">
        <v>0</v>
      </c>
      <c r="E205" s="12">
        <v>1016</v>
      </c>
      <c r="F205" s="12">
        <v>684</v>
      </c>
      <c r="G205" s="12">
        <v>246.44</v>
      </c>
      <c r="H205" s="12">
        <v>0</v>
      </c>
      <c r="I205" s="12">
        <v>0</v>
      </c>
      <c r="J205" s="12">
        <v>0</v>
      </c>
      <c r="K205" s="12">
        <v>0</v>
      </c>
      <c r="L205" s="12">
        <v>2276</v>
      </c>
      <c r="M205" s="12">
        <v>0</v>
      </c>
      <c r="N205" s="12">
        <f t="shared" si="6"/>
        <v>17870.849999999999</v>
      </c>
      <c r="O205" s="12">
        <v>2054.62</v>
      </c>
      <c r="P205" s="12">
        <v>1570.44</v>
      </c>
      <c r="Q205" s="12">
        <v>5258.2899999999991</v>
      </c>
      <c r="R205" s="12">
        <f t="shared" si="7"/>
        <v>8883.3499999999985</v>
      </c>
      <c r="S205" s="12">
        <v>8987.5</v>
      </c>
    </row>
    <row r="206" spans="1:19" x14ac:dyDescent="0.25">
      <c r="A206" s="2" t="s">
        <v>326</v>
      </c>
      <c r="B206" s="1" t="s">
        <v>327</v>
      </c>
      <c r="C206" s="12">
        <v>13656</v>
      </c>
      <c r="D206" s="12">
        <v>0</v>
      </c>
      <c r="E206" s="12">
        <v>1016</v>
      </c>
      <c r="F206" s="12">
        <v>684</v>
      </c>
      <c r="G206" s="12">
        <v>246</v>
      </c>
      <c r="H206" s="12">
        <v>0</v>
      </c>
      <c r="I206" s="12">
        <v>0</v>
      </c>
      <c r="J206" s="12">
        <v>0</v>
      </c>
      <c r="K206" s="12">
        <v>0</v>
      </c>
      <c r="L206" s="12">
        <v>2276</v>
      </c>
      <c r="M206" s="12">
        <v>0</v>
      </c>
      <c r="N206" s="12">
        <f t="shared" si="6"/>
        <v>17878</v>
      </c>
      <c r="O206" s="12">
        <v>2056.16</v>
      </c>
      <c r="P206" s="12">
        <v>1570.44</v>
      </c>
      <c r="Q206" s="12">
        <v>2786.8999999999996</v>
      </c>
      <c r="R206" s="12">
        <f t="shared" si="7"/>
        <v>6413.5</v>
      </c>
      <c r="S206" s="12">
        <v>11464.5</v>
      </c>
    </row>
    <row r="207" spans="1:19" x14ac:dyDescent="0.25">
      <c r="A207" s="2" t="s">
        <v>328</v>
      </c>
      <c r="B207" s="1" t="s">
        <v>329</v>
      </c>
      <c r="C207" s="12">
        <v>13656</v>
      </c>
      <c r="D207" s="12">
        <v>0</v>
      </c>
      <c r="E207" s="12">
        <v>1016</v>
      </c>
      <c r="F207" s="12">
        <v>684</v>
      </c>
      <c r="G207" s="12">
        <v>0</v>
      </c>
      <c r="H207" s="12">
        <v>0</v>
      </c>
      <c r="I207" s="12">
        <v>910.4</v>
      </c>
      <c r="J207" s="12">
        <v>0</v>
      </c>
      <c r="K207" s="12">
        <v>0</v>
      </c>
      <c r="L207" s="12">
        <v>2276</v>
      </c>
      <c r="M207" s="12">
        <v>0</v>
      </c>
      <c r="N207" s="12">
        <f t="shared" si="6"/>
        <v>18542.400000000001</v>
      </c>
      <c r="O207" s="12">
        <v>2107.83</v>
      </c>
      <c r="P207" s="12">
        <v>1570.44</v>
      </c>
      <c r="Q207" s="12">
        <v>1588.130000000001</v>
      </c>
      <c r="R207" s="12">
        <f t="shared" si="7"/>
        <v>5266.4000000000015</v>
      </c>
      <c r="S207" s="12">
        <v>13276</v>
      </c>
    </row>
    <row r="208" spans="1:19" x14ac:dyDescent="0.25">
      <c r="A208" s="2" t="s">
        <v>330</v>
      </c>
      <c r="B208" s="1" t="s">
        <v>331</v>
      </c>
      <c r="C208" s="12">
        <v>13656</v>
      </c>
      <c r="D208" s="12">
        <v>0</v>
      </c>
      <c r="E208" s="12">
        <v>1016</v>
      </c>
      <c r="F208" s="12">
        <v>684</v>
      </c>
      <c r="G208" s="12">
        <v>0</v>
      </c>
      <c r="H208" s="12">
        <v>0</v>
      </c>
      <c r="I208" s="12">
        <v>910.4</v>
      </c>
      <c r="J208" s="12">
        <v>0</v>
      </c>
      <c r="K208" s="12">
        <v>0</v>
      </c>
      <c r="L208" s="12">
        <v>2276</v>
      </c>
      <c r="M208" s="12">
        <v>0</v>
      </c>
      <c r="N208" s="12">
        <f t="shared" si="6"/>
        <v>18542.400000000001</v>
      </c>
      <c r="O208" s="12">
        <v>2107.83</v>
      </c>
      <c r="P208" s="12">
        <v>1570.44</v>
      </c>
      <c r="Q208" s="12">
        <v>186.63000000000102</v>
      </c>
      <c r="R208" s="12">
        <f t="shared" si="7"/>
        <v>3864.900000000001</v>
      </c>
      <c r="S208" s="12">
        <v>14677.5</v>
      </c>
    </row>
    <row r="209" spans="1:19" x14ac:dyDescent="0.25">
      <c r="A209" s="2" t="s">
        <v>332</v>
      </c>
      <c r="B209" s="1" t="s">
        <v>333</v>
      </c>
      <c r="C209" s="12">
        <v>13656</v>
      </c>
      <c r="D209" s="12">
        <v>0</v>
      </c>
      <c r="E209" s="12">
        <v>1016</v>
      </c>
      <c r="F209" s="12">
        <v>684</v>
      </c>
      <c r="G209" s="12">
        <v>0</v>
      </c>
      <c r="H209" s="12">
        <v>0</v>
      </c>
      <c r="I209" s="12">
        <v>910.4</v>
      </c>
      <c r="J209" s="12">
        <v>0</v>
      </c>
      <c r="K209" s="12">
        <v>0</v>
      </c>
      <c r="L209" s="12">
        <v>2276</v>
      </c>
      <c r="M209" s="12">
        <v>0</v>
      </c>
      <c r="N209" s="12">
        <f t="shared" si="6"/>
        <v>18542.400000000001</v>
      </c>
      <c r="O209" s="12">
        <v>2107.83</v>
      </c>
      <c r="P209" s="12">
        <v>1570.44</v>
      </c>
      <c r="Q209" s="12">
        <v>1036.630000000001</v>
      </c>
      <c r="R209" s="12">
        <f t="shared" si="7"/>
        <v>4714.9000000000015</v>
      </c>
      <c r="S209" s="12">
        <v>13827.5</v>
      </c>
    </row>
    <row r="210" spans="1:19" x14ac:dyDescent="0.25">
      <c r="A210" s="2" t="s">
        <v>334</v>
      </c>
      <c r="B210" s="1" t="s">
        <v>335</v>
      </c>
      <c r="C210" s="12">
        <v>13626.29</v>
      </c>
      <c r="D210" s="12">
        <v>0</v>
      </c>
      <c r="E210" s="12">
        <v>1016</v>
      </c>
      <c r="F210" s="12">
        <v>684</v>
      </c>
      <c r="G210" s="12">
        <v>0</v>
      </c>
      <c r="H210" s="12">
        <v>0</v>
      </c>
      <c r="I210" s="12">
        <v>910.4</v>
      </c>
      <c r="J210" s="12">
        <v>0</v>
      </c>
      <c r="K210" s="12">
        <v>0</v>
      </c>
      <c r="L210" s="12">
        <v>2276</v>
      </c>
      <c r="M210" s="12">
        <v>0</v>
      </c>
      <c r="N210" s="12">
        <f t="shared" si="6"/>
        <v>18512.690000000002</v>
      </c>
      <c r="O210" s="12">
        <v>2101.4899999999998</v>
      </c>
      <c r="P210" s="12">
        <v>1570.44</v>
      </c>
      <c r="Q210" s="12">
        <v>2910.760000000002</v>
      </c>
      <c r="R210" s="12">
        <f t="shared" si="7"/>
        <v>6582.6900000000023</v>
      </c>
      <c r="S210" s="12">
        <v>11930</v>
      </c>
    </row>
    <row r="211" spans="1:19" x14ac:dyDescent="0.25">
      <c r="A211" s="2" t="s">
        <v>336</v>
      </c>
      <c r="B211" s="1" t="s">
        <v>337</v>
      </c>
      <c r="C211" s="12">
        <v>13056</v>
      </c>
      <c r="D211" s="12">
        <v>0</v>
      </c>
      <c r="E211" s="12">
        <v>1016</v>
      </c>
      <c r="F211" s="12">
        <v>684</v>
      </c>
      <c r="G211" s="12">
        <v>0</v>
      </c>
      <c r="H211" s="12">
        <v>776.1</v>
      </c>
      <c r="I211" s="12">
        <v>0</v>
      </c>
      <c r="J211" s="12">
        <v>0</v>
      </c>
      <c r="K211" s="12">
        <v>0</v>
      </c>
      <c r="L211" s="12">
        <v>2176</v>
      </c>
      <c r="M211" s="12">
        <v>455.2</v>
      </c>
      <c r="N211" s="12">
        <f t="shared" si="6"/>
        <v>18163.3</v>
      </c>
      <c r="O211" s="12">
        <v>2069.37</v>
      </c>
      <c r="P211" s="12">
        <v>1501.44</v>
      </c>
      <c r="Q211" s="12">
        <v>4690.99</v>
      </c>
      <c r="R211" s="12">
        <f t="shared" si="7"/>
        <v>8261.7999999999993</v>
      </c>
      <c r="S211" s="12">
        <v>9901.5</v>
      </c>
    </row>
    <row r="212" spans="1:19" x14ac:dyDescent="0.25">
      <c r="A212" s="2" t="s">
        <v>440</v>
      </c>
      <c r="B212" s="1" t="s">
        <v>441</v>
      </c>
      <c r="C212" s="12">
        <v>13656</v>
      </c>
      <c r="D212" s="12">
        <v>0</v>
      </c>
      <c r="E212" s="12">
        <v>1016</v>
      </c>
      <c r="F212" s="12">
        <v>456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1820.8</v>
      </c>
      <c r="M212" s="12">
        <v>0</v>
      </c>
      <c r="N212" s="12">
        <f t="shared" si="6"/>
        <v>16948.8</v>
      </c>
      <c r="O212" s="12">
        <v>1029.17</v>
      </c>
      <c r="P212" s="12">
        <v>1570.44</v>
      </c>
      <c r="Q212" s="12">
        <v>-0.31000000000130967</v>
      </c>
      <c r="R212" s="12">
        <f t="shared" si="7"/>
        <v>2599.2999999999988</v>
      </c>
      <c r="S212" s="12">
        <v>14349.5</v>
      </c>
    </row>
    <row r="213" spans="1:19" x14ac:dyDescent="0.25">
      <c r="A213" s="2" t="s">
        <v>479</v>
      </c>
      <c r="B213" s="1" t="s">
        <v>480</v>
      </c>
      <c r="C213" s="12">
        <v>13656</v>
      </c>
      <c r="D213" s="12">
        <v>0</v>
      </c>
      <c r="E213" s="12">
        <v>1016</v>
      </c>
      <c r="F213" s="12">
        <v>592.79999999999995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455.2</v>
      </c>
      <c r="M213" s="12">
        <v>0</v>
      </c>
      <c r="N213" s="12">
        <f t="shared" si="6"/>
        <v>15720</v>
      </c>
      <c r="O213" s="12">
        <v>1519.13</v>
      </c>
      <c r="P213" s="12">
        <v>1308.7</v>
      </c>
      <c r="Q213" s="12">
        <v>628.17000000000007</v>
      </c>
      <c r="R213" s="12">
        <f t="shared" si="7"/>
        <v>3456</v>
      </c>
      <c r="S213" s="12">
        <v>12264</v>
      </c>
    </row>
    <row r="214" spans="1:19" x14ac:dyDescent="0.25">
      <c r="A214" s="2" t="s">
        <v>481</v>
      </c>
      <c r="B214" s="1" t="s">
        <v>482</v>
      </c>
      <c r="C214" s="12">
        <v>13656</v>
      </c>
      <c r="D214" s="12">
        <v>0</v>
      </c>
      <c r="E214" s="12">
        <v>1016</v>
      </c>
      <c r="F214" s="12">
        <v>684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455.2</v>
      </c>
      <c r="M214" s="12">
        <v>0</v>
      </c>
      <c r="N214" s="12">
        <f t="shared" si="6"/>
        <v>15811.2</v>
      </c>
      <c r="O214" s="12">
        <v>2003.6</v>
      </c>
      <c r="P214" s="12">
        <v>1570.44</v>
      </c>
      <c r="Q214" s="12">
        <v>0.15999999999985448</v>
      </c>
      <c r="R214" s="12">
        <f t="shared" si="7"/>
        <v>3574.2</v>
      </c>
      <c r="S214" s="12">
        <v>12237</v>
      </c>
    </row>
    <row r="215" spans="1:19" x14ac:dyDescent="0.25">
      <c r="A215" s="2" t="s">
        <v>483</v>
      </c>
      <c r="B215" s="1" t="s">
        <v>484</v>
      </c>
      <c r="C215" s="12">
        <v>13639.56</v>
      </c>
      <c r="D215" s="12">
        <v>0</v>
      </c>
      <c r="E215" s="12">
        <v>1016</v>
      </c>
      <c r="F215" s="12">
        <v>684</v>
      </c>
      <c r="G215" s="12">
        <v>0</v>
      </c>
      <c r="H215" s="12">
        <v>0</v>
      </c>
      <c r="I215" s="12">
        <v>910.4</v>
      </c>
      <c r="J215" s="12">
        <v>0</v>
      </c>
      <c r="K215" s="12">
        <v>0</v>
      </c>
      <c r="L215" s="12">
        <v>455.2</v>
      </c>
      <c r="M215" s="12">
        <v>0</v>
      </c>
      <c r="N215" s="12">
        <f t="shared" si="6"/>
        <v>16705.16</v>
      </c>
      <c r="O215" s="12">
        <v>2104.3200000000002</v>
      </c>
      <c r="P215" s="12">
        <v>1568.55</v>
      </c>
      <c r="Q215" s="12">
        <v>-0.20999999999912689</v>
      </c>
      <c r="R215" s="12">
        <f t="shared" si="7"/>
        <v>3672.6600000000008</v>
      </c>
      <c r="S215" s="12">
        <v>13032.5</v>
      </c>
    </row>
    <row r="216" spans="1:19" x14ac:dyDescent="0.25">
      <c r="A216" s="2" t="s">
        <v>485</v>
      </c>
      <c r="B216" s="1" t="s">
        <v>486</v>
      </c>
      <c r="C216" s="12">
        <v>13656</v>
      </c>
      <c r="D216" s="12">
        <v>0</v>
      </c>
      <c r="E216" s="12">
        <v>1016</v>
      </c>
      <c r="F216" s="12">
        <v>570</v>
      </c>
      <c r="G216" s="12">
        <v>0</v>
      </c>
      <c r="H216" s="12">
        <v>0</v>
      </c>
      <c r="I216" s="12">
        <v>1365.6</v>
      </c>
      <c r="J216" s="12">
        <v>0</v>
      </c>
      <c r="K216" s="12">
        <v>0</v>
      </c>
      <c r="L216" s="12">
        <v>455.2</v>
      </c>
      <c r="M216" s="12">
        <v>0</v>
      </c>
      <c r="N216" s="12">
        <f t="shared" si="6"/>
        <v>17062.8</v>
      </c>
      <c r="O216" s="12">
        <v>2180.71</v>
      </c>
      <c r="P216" s="12">
        <v>1570.44</v>
      </c>
      <c r="Q216" s="12">
        <v>785.14999999999964</v>
      </c>
      <c r="R216" s="12">
        <f t="shared" si="7"/>
        <v>4536.2999999999993</v>
      </c>
      <c r="S216" s="12">
        <v>12526.5</v>
      </c>
    </row>
    <row r="217" spans="1:19" x14ac:dyDescent="0.25">
      <c r="A217" s="2" t="s">
        <v>487</v>
      </c>
      <c r="B217" s="1" t="s">
        <v>488</v>
      </c>
      <c r="C217" s="12">
        <v>13643.67</v>
      </c>
      <c r="D217" s="12">
        <v>0</v>
      </c>
      <c r="E217" s="12">
        <v>1016</v>
      </c>
      <c r="F217" s="12">
        <v>684</v>
      </c>
      <c r="G217" s="12">
        <v>0</v>
      </c>
      <c r="H217" s="12">
        <v>0</v>
      </c>
      <c r="I217" s="12">
        <v>910.4</v>
      </c>
      <c r="J217" s="12">
        <v>0</v>
      </c>
      <c r="K217" s="12">
        <v>0</v>
      </c>
      <c r="L217" s="12">
        <v>455.2</v>
      </c>
      <c r="M217" s="12">
        <v>455.2</v>
      </c>
      <c r="N217" s="12">
        <f t="shared" si="6"/>
        <v>17164.47</v>
      </c>
      <c r="O217" s="12">
        <v>2202.4299999999998</v>
      </c>
      <c r="P217" s="12">
        <v>1569.02</v>
      </c>
      <c r="Q217" s="12">
        <v>2.0000000000436557E-2</v>
      </c>
      <c r="R217" s="12">
        <f t="shared" si="7"/>
        <v>3771.4700000000003</v>
      </c>
      <c r="S217" s="12">
        <v>13393</v>
      </c>
    </row>
    <row r="218" spans="1:19" x14ac:dyDescent="0.25">
      <c r="A218" s="2" t="s">
        <v>489</v>
      </c>
      <c r="B218" s="1" t="s">
        <v>490</v>
      </c>
      <c r="C218" s="12">
        <v>13200.8</v>
      </c>
      <c r="D218" s="12">
        <v>0</v>
      </c>
      <c r="E218" s="12">
        <v>1016</v>
      </c>
      <c r="F218" s="12">
        <v>661.2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455.2</v>
      </c>
      <c r="M218" s="12">
        <v>0</v>
      </c>
      <c r="N218" s="12">
        <f t="shared" si="6"/>
        <v>15333.2</v>
      </c>
      <c r="O218" s="12">
        <v>1901.5</v>
      </c>
      <c r="P218" s="12">
        <v>1518.09</v>
      </c>
      <c r="Q218" s="12">
        <v>105.61000000000058</v>
      </c>
      <c r="R218" s="12">
        <f t="shared" si="7"/>
        <v>3525.2000000000007</v>
      </c>
      <c r="S218" s="12">
        <v>11808</v>
      </c>
    </row>
    <row r="219" spans="1:19" x14ac:dyDescent="0.25">
      <c r="A219" s="2" t="s">
        <v>491</v>
      </c>
      <c r="B219" s="1" t="s">
        <v>492</v>
      </c>
      <c r="C219" s="12">
        <v>13656</v>
      </c>
      <c r="D219" s="12">
        <v>0</v>
      </c>
      <c r="E219" s="12">
        <v>1016</v>
      </c>
      <c r="F219" s="12">
        <v>684</v>
      </c>
      <c r="G219" s="12">
        <v>0</v>
      </c>
      <c r="H219" s="12">
        <v>0</v>
      </c>
      <c r="I219" s="12">
        <v>910.4</v>
      </c>
      <c r="J219" s="12">
        <v>0</v>
      </c>
      <c r="K219" s="12">
        <v>0</v>
      </c>
      <c r="L219" s="12">
        <v>455.2</v>
      </c>
      <c r="M219" s="12">
        <v>0</v>
      </c>
      <c r="N219" s="12">
        <f t="shared" si="6"/>
        <v>16721.599999999999</v>
      </c>
      <c r="O219" s="12">
        <v>2107.83</v>
      </c>
      <c r="P219" s="12">
        <v>1570.44</v>
      </c>
      <c r="Q219" s="12">
        <v>0.32999999999810825</v>
      </c>
      <c r="R219" s="12">
        <f t="shared" si="7"/>
        <v>3678.5999999999981</v>
      </c>
      <c r="S219" s="12">
        <v>13043</v>
      </c>
    </row>
    <row r="220" spans="1:19" x14ac:dyDescent="0.25">
      <c r="A220" s="14"/>
      <c r="B220" s="6"/>
      <c r="C220" s="6" t="s">
        <v>545</v>
      </c>
      <c r="D220" s="6" t="s">
        <v>545</v>
      </c>
      <c r="E220" s="6" t="s">
        <v>545</v>
      </c>
      <c r="F220" s="6" t="s">
        <v>545</v>
      </c>
      <c r="G220" s="6" t="s">
        <v>545</v>
      </c>
      <c r="H220" s="6" t="s">
        <v>545</v>
      </c>
      <c r="I220" s="6" t="s">
        <v>545</v>
      </c>
      <c r="J220" s="6" t="s">
        <v>545</v>
      </c>
      <c r="K220" s="6" t="s">
        <v>545</v>
      </c>
      <c r="L220" s="6" t="s">
        <v>545</v>
      </c>
      <c r="M220" s="6" t="s">
        <v>545</v>
      </c>
      <c r="N220" s="6" t="s">
        <v>545</v>
      </c>
      <c r="O220" s="6" t="s">
        <v>545</v>
      </c>
      <c r="P220" s="6" t="s">
        <v>545</v>
      </c>
      <c r="Q220" s="6" t="s">
        <v>545</v>
      </c>
      <c r="R220" s="6" t="s">
        <v>545</v>
      </c>
      <c r="S220" s="6" t="s">
        <v>545</v>
      </c>
    </row>
    <row r="221" spans="1:19" x14ac:dyDescent="0.25">
      <c r="A221" s="11" t="s">
        <v>544</v>
      </c>
      <c r="C221" s="12"/>
      <c r="N221" s="12"/>
      <c r="R221" s="12"/>
    </row>
    <row r="222" spans="1:19" x14ac:dyDescent="0.25">
      <c r="A222" s="2" t="s">
        <v>338</v>
      </c>
      <c r="B222" s="1" t="s">
        <v>339</v>
      </c>
      <c r="C222" s="12">
        <v>11279.099999999999</v>
      </c>
      <c r="D222" s="12">
        <v>0</v>
      </c>
      <c r="E222" s="12">
        <v>737</v>
      </c>
      <c r="F222" s="12">
        <v>106.16</v>
      </c>
      <c r="G222" s="12">
        <v>739.32</v>
      </c>
      <c r="H222" s="12">
        <v>0</v>
      </c>
      <c r="I222" s="12">
        <v>0</v>
      </c>
      <c r="J222" s="12">
        <v>0</v>
      </c>
      <c r="K222" s="12">
        <v>0</v>
      </c>
      <c r="L222" s="12">
        <v>1879.85</v>
      </c>
      <c r="M222" s="12">
        <v>0</v>
      </c>
      <c r="N222" s="12">
        <f t="shared" si="6"/>
        <v>14741.429999999998</v>
      </c>
      <c r="O222" s="12">
        <v>855.83</v>
      </c>
      <c r="P222" s="12">
        <v>1297.0999999999999</v>
      </c>
      <c r="Q222" s="12">
        <v>162.99999999999818</v>
      </c>
      <c r="R222" s="12">
        <f t="shared" si="7"/>
        <v>2315.929999999998</v>
      </c>
      <c r="S222" s="12">
        <v>12425.5</v>
      </c>
    </row>
    <row r="223" spans="1:19" x14ac:dyDescent="0.25">
      <c r="A223" s="2" t="s">
        <v>340</v>
      </c>
      <c r="B223" s="1" t="s">
        <v>341</v>
      </c>
      <c r="C223" s="12">
        <v>13192.58</v>
      </c>
      <c r="D223" s="12">
        <v>0</v>
      </c>
      <c r="E223" s="12">
        <v>1016</v>
      </c>
      <c r="F223" s="12">
        <v>661.2</v>
      </c>
      <c r="G223" s="12">
        <v>492.88</v>
      </c>
      <c r="H223" s="12">
        <v>0</v>
      </c>
      <c r="I223" s="12">
        <v>0</v>
      </c>
      <c r="J223" s="12">
        <v>0</v>
      </c>
      <c r="K223" s="12">
        <v>0</v>
      </c>
      <c r="L223" s="12">
        <v>2276</v>
      </c>
      <c r="M223" s="12">
        <v>125</v>
      </c>
      <c r="N223" s="12">
        <f t="shared" si="6"/>
        <v>17763.66</v>
      </c>
      <c r="O223" s="12">
        <v>2031.73</v>
      </c>
      <c r="P223" s="12">
        <v>1570.44</v>
      </c>
      <c r="Q223" s="12">
        <v>6156.49</v>
      </c>
      <c r="R223" s="12">
        <f t="shared" si="7"/>
        <v>9758.66</v>
      </c>
      <c r="S223" s="12">
        <v>8005</v>
      </c>
    </row>
    <row r="224" spans="1:19" x14ac:dyDescent="0.25">
      <c r="A224" s="2" t="s">
        <v>342</v>
      </c>
      <c r="B224" s="1" t="s">
        <v>343</v>
      </c>
      <c r="C224" s="12">
        <v>11270.48</v>
      </c>
      <c r="D224" s="12">
        <v>200</v>
      </c>
      <c r="E224" s="12">
        <v>737</v>
      </c>
      <c r="F224" s="12">
        <v>455</v>
      </c>
      <c r="G224" s="12">
        <v>492.88</v>
      </c>
      <c r="H224" s="12">
        <v>0</v>
      </c>
      <c r="I224" s="12">
        <v>0</v>
      </c>
      <c r="J224" s="12">
        <v>0</v>
      </c>
      <c r="K224" s="12">
        <v>0</v>
      </c>
      <c r="L224" s="12">
        <v>1879.85</v>
      </c>
      <c r="M224" s="12">
        <v>0</v>
      </c>
      <c r="N224" s="12">
        <f t="shared" si="6"/>
        <v>15035.21</v>
      </c>
      <c r="O224" s="12">
        <v>1533.54</v>
      </c>
      <c r="P224" s="12">
        <v>1297.0999999999999</v>
      </c>
      <c r="Q224" s="12">
        <v>163.06999999999971</v>
      </c>
      <c r="R224" s="12">
        <f t="shared" si="7"/>
        <v>2993.7099999999996</v>
      </c>
      <c r="S224" s="12">
        <v>12041.5</v>
      </c>
    </row>
    <row r="225" spans="1:19" x14ac:dyDescent="0.25">
      <c r="A225" s="2" t="s">
        <v>344</v>
      </c>
      <c r="B225" s="1" t="s">
        <v>345</v>
      </c>
      <c r="C225" s="12">
        <v>13645.25</v>
      </c>
      <c r="D225" s="12">
        <v>0</v>
      </c>
      <c r="E225" s="12">
        <v>1016</v>
      </c>
      <c r="F225" s="12">
        <v>684</v>
      </c>
      <c r="G225" s="12">
        <v>369.66</v>
      </c>
      <c r="H225" s="12">
        <v>0</v>
      </c>
      <c r="I225" s="12">
        <v>0</v>
      </c>
      <c r="J225" s="12">
        <v>0</v>
      </c>
      <c r="K225" s="12">
        <v>0</v>
      </c>
      <c r="L225" s="12">
        <v>2276</v>
      </c>
      <c r="M225" s="12">
        <v>0</v>
      </c>
      <c r="N225" s="12">
        <f t="shared" si="6"/>
        <v>17990.91</v>
      </c>
      <c r="O225" s="12">
        <v>2080.27</v>
      </c>
      <c r="P225" s="12">
        <v>1570.44</v>
      </c>
      <c r="Q225" s="12">
        <v>186.20000000000073</v>
      </c>
      <c r="R225" s="12">
        <f t="shared" si="7"/>
        <v>3836.9100000000008</v>
      </c>
      <c r="S225" s="12">
        <v>14154</v>
      </c>
    </row>
    <row r="226" spans="1:19" x14ac:dyDescent="0.25">
      <c r="A226" s="2" t="s">
        <v>346</v>
      </c>
      <c r="B226" s="1" t="s">
        <v>347</v>
      </c>
      <c r="C226" s="12">
        <v>13648.41</v>
      </c>
      <c r="D226" s="12">
        <v>0</v>
      </c>
      <c r="E226" s="12">
        <v>1016</v>
      </c>
      <c r="F226" s="12">
        <v>684</v>
      </c>
      <c r="G226" s="12">
        <v>246.44</v>
      </c>
      <c r="H226" s="12">
        <v>0</v>
      </c>
      <c r="I226" s="12">
        <v>0</v>
      </c>
      <c r="J226" s="12">
        <v>0</v>
      </c>
      <c r="K226" s="12">
        <v>0</v>
      </c>
      <c r="L226" s="12">
        <v>2276</v>
      </c>
      <c r="M226" s="12">
        <v>0</v>
      </c>
      <c r="N226" s="12">
        <f t="shared" si="6"/>
        <v>17870.849999999999</v>
      </c>
      <c r="O226" s="12">
        <v>2054.62</v>
      </c>
      <c r="P226" s="12">
        <v>1570.44</v>
      </c>
      <c r="Q226" s="12">
        <v>4304.7899999999991</v>
      </c>
      <c r="R226" s="12">
        <f t="shared" si="7"/>
        <v>7929.8499999999985</v>
      </c>
      <c r="S226" s="12">
        <v>9941</v>
      </c>
    </row>
    <row r="227" spans="1:19" x14ac:dyDescent="0.25">
      <c r="A227" s="2" t="s">
        <v>348</v>
      </c>
      <c r="B227" s="1" t="s">
        <v>349</v>
      </c>
      <c r="C227" s="12">
        <v>11279.1</v>
      </c>
      <c r="D227" s="12">
        <v>400</v>
      </c>
      <c r="E227" s="12">
        <v>737</v>
      </c>
      <c r="F227" s="12">
        <v>455</v>
      </c>
      <c r="G227" s="12">
        <v>246.44</v>
      </c>
      <c r="H227" s="12">
        <v>0</v>
      </c>
      <c r="I227" s="12">
        <v>0</v>
      </c>
      <c r="J227" s="12">
        <v>0</v>
      </c>
      <c r="K227" s="12">
        <v>0</v>
      </c>
      <c r="L227" s="12">
        <v>1879.85</v>
      </c>
      <c r="M227" s="12">
        <v>0</v>
      </c>
      <c r="N227" s="12">
        <f t="shared" si="6"/>
        <v>14997.390000000001</v>
      </c>
      <c r="O227" s="12">
        <v>1927.01</v>
      </c>
      <c r="P227" s="12">
        <v>1297.0999999999999</v>
      </c>
      <c r="Q227" s="12">
        <v>5496.7800000000025</v>
      </c>
      <c r="R227" s="12">
        <f t="shared" si="7"/>
        <v>8720.8900000000031</v>
      </c>
      <c r="S227" s="12">
        <v>6276.5</v>
      </c>
    </row>
    <row r="228" spans="1:19" x14ac:dyDescent="0.25">
      <c r="A228" s="2" t="s">
        <v>350</v>
      </c>
      <c r="B228" s="1" t="s">
        <v>351</v>
      </c>
      <c r="C228" s="12">
        <v>12548</v>
      </c>
      <c r="D228" s="12">
        <v>0</v>
      </c>
      <c r="E228" s="12">
        <v>1016</v>
      </c>
      <c r="F228" s="12">
        <v>592.79999999999995</v>
      </c>
      <c r="G228" s="12">
        <v>246.44</v>
      </c>
      <c r="H228" s="12">
        <v>0</v>
      </c>
      <c r="I228" s="12">
        <v>910.4</v>
      </c>
      <c r="J228" s="12">
        <v>0</v>
      </c>
      <c r="K228" s="12">
        <v>0</v>
      </c>
      <c r="L228" s="12">
        <v>2276</v>
      </c>
      <c r="M228" s="12">
        <v>0</v>
      </c>
      <c r="N228" s="12">
        <f t="shared" si="6"/>
        <v>17589.64</v>
      </c>
      <c r="O228" s="12">
        <v>1904.32</v>
      </c>
      <c r="P228" s="12">
        <v>1570.44</v>
      </c>
      <c r="Q228" s="12">
        <v>3864.8799999999992</v>
      </c>
      <c r="R228" s="12">
        <f t="shared" si="7"/>
        <v>7339.6399999999994</v>
      </c>
      <c r="S228" s="12">
        <v>10250</v>
      </c>
    </row>
    <row r="229" spans="1:19" x14ac:dyDescent="0.25">
      <c r="A229" s="2" t="s">
        <v>352</v>
      </c>
      <c r="B229" s="1" t="s">
        <v>353</v>
      </c>
      <c r="C229" s="12">
        <v>13656</v>
      </c>
      <c r="D229" s="12">
        <v>0</v>
      </c>
      <c r="E229" s="12">
        <v>1016</v>
      </c>
      <c r="F229" s="12">
        <v>684</v>
      </c>
      <c r="G229" s="12">
        <v>246.44</v>
      </c>
      <c r="H229" s="12">
        <v>0</v>
      </c>
      <c r="I229" s="12">
        <v>455.2</v>
      </c>
      <c r="J229" s="12">
        <v>0</v>
      </c>
      <c r="K229" s="12">
        <v>0</v>
      </c>
      <c r="L229" s="12">
        <v>2276</v>
      </c>
      <c r="M229" s="12">
        <v>0</v>
      </c>
      <c r="N229" s="12">
        <f t="shared" si="6"/>
        <v>18333.64</v>
      </c>
      <c r="O229" s="12">
        <v>2104.86</v>
      </c>
      <c r="P229" s="12">
        <v>1570.44</v>
      </c>
      <c r="Q229" s="12">
        <v>186.34000000000015</v>
      </c>
      <c r="R229" s="12">
        <f t="shared" si="7"/>
        <v>3861.6400000000003</v>
      </c>
      <c r="S229" s="12">
        <v>14472</v>
      </c>
    </row>
    <row r="230" spans="1:19" x14ac:dyDescent="0.25">
      <c r="A230" s="2" t="s">
        <v>354</v>
      </c>
      <c r="B230" s="1" t="s">
        <v>355</v>
      </c>
      <c r="C230" s="12">
        <v>13656</v>
      </c>
      <c r="D230" s="12">
        <v>0</v>
      </c>
      <c r="E230" s="12">
        <v>1016</v>
      </c>
      <c r="F230" s="12">
        <v>496.6</v>
      </c>
      <c r="G230" s="12">
        <v>246.44</v>
      </c>
      <c r="H230" s="12">
        <v>0</v>
      </c>
      <c r="I230" s="12">
        <v>0</v>
      </c>
      <c r="J230" s="12">
        <v>0</v>
      </c>
      <c r="K230" s="12">
        <v>0</v>
      </c>
      <c r="L230" s="12">
        <v>2276</v>
      </c>
      <c r="M230" s="12">
        <v>0</v>
      </c>
      <c r="N230" s="12">
        <f t="shared" si="6"/>
        <v>17691.04</v>
      </c>
      <c r="O230" s="12">
        <v>2016.21</v>
      </c>
      <c r="P230" s="12">
        <v>1570.44</v>
      </c>
      <c r="Q230" s="12">
        <v>6668.8900000000012</v>
      </c>
      <c r="R230" s="12">
        <f t="shared" si="7"/>
        <v>10255.540000000001</v>
      </c>
      <c r="S230" s="12">
        <v>7435.5</v>
      </c>
    </row>
    <row r="231" spans="1:19" x14ac:dyDescent="0.25">
      <c r="A231" s="2" t="s">
        <v>356</v>
      </c>
      <c r="B231" s="1" t="s">
        <v>357</v>
      </c>
      <c r="C231" s="12">
        <v>11103.9</v>
      </c>
      <c r="D231" s="12">
        <v>0</v>
      </c>
      <c r="E231" s="12">
        <v>784</v>
      </c>
      <c r="F231" s="12">
        <v>499</v>
      </c>
      <c r="G231" s="12">
        <v>246.44</v>
      </c>
      <c r="H231" s="12">
        <v>0</v>
      </c>
      <c r="I231" s="12">
        <v>0</v>
      </c>
      <c r="J231" s="12">
        <v>0</v>
      </c>
      <c r="K231" s="12">
        <v>0</v>
      </c>
      <c r="L231" s="12">
        <v>1850.65</v>
      </c>
      <c r="M231" s="12">
        <v>0</v>
      </c>
      <c r="N231" s="12">
        <f t="shared" si="6"/>
        <v>14483.99</v>
      </c>
      <c r="O231" s="12">
        <v>1422.04</v>
      </c>
      <c r="P231" s="12">
        <v>1276.94</v>
      </c>
      <c r="Q231" s="12">
        <v>5210.51</v>
      </c>
      <c r="R231" s="12">
        <f t="shared" si="7"/>
        <v>7909.49</v>
      </c>
      <c r="S231" s="12">
        <v>6574.5</v>
      </c>
    </row>
    <row r="232" spans="1:19" x14ac:dyDescent="0.25">
      <c r="A232" s="2" t="s">
        <v>358</v>
      </c>
      <c r="B232" s="1" t="s">
        <v>359</v>
      </c>
      <c r="C232" s="12">
        <v>13656</v>
      </c>
      <c r="D232" s="12">
        <v>0</v>
      </c>
      <c r="E232" s="12">
        <v>1016</v>
      </c>
      <c r="F232" s="12">
        <v>684</v>
      </c>
      <c r="G232" s="12">
        <v>246.44</v>
      </c>
      <c r="H232" s="12">
        <v>0</v>
      </c>
      <c r="I232" s="12">
        <v>910.4</v>
      </c>
      <c r="J232" s="12">
        <v>0</v>
      </c>
      <c r="K232" s="12">
        <v>0</v>
      </c>
      <c r="L232" s="12">
        <v>2276</v>
      </c>
      <c r="M232" s="12">
        <v>0</v>
      </c>
      <c r="N232" s="12">
        <f t="shared" si="6"/>
        <v>18788.84</v>
      </c>
      <c r="O232" s="12">
        <v>2160.4699999999998</v>
      </c>
      <c r="P232" s="12">
        <v>1570.44</v>
      </c>
      <c r="Q232" s="12">
        <v>4674.93</v>
      </c>
      <c r="R232" s="12">
        <f t="shared" si="7"/>
        <v>8405.84</v>
      </c>
      <c r="S232" s="12">
        <v>10383</v>
      </c>
    </row>
    <row r="233" spans="1:19" x14ac:dyDescent="0.25">
      <c r="A233" s="2" t="s">
        <v>360</v>
      </c>
      <c r="B233" s="1" t="s">
        <v>361</v>
      </c>
      <c r="C233" s="12">
        <v>13656</v>
      </c>
      <c r="D233" s="12">
        <v>0</v>
      </c>
      <c r="E233" s="12">
        <v>1016</v>
      </c>
      <c r="F233" s="12">
        <v>684</v>
      </c>
      <c r="G233" s="12">
        <v>246.44</v>
      </c>
      <c r="H233" s="12">
        <v>0</v>
      </c>
      <c r="I233" s="12">
        <v>910.4</v>
      </c>
      <c r="J233" s="12">
        <v>0</v>
      </c>
      <c r="K233" s="12">
        <v>0</v>
      </c>
      <c r="L233" s="12">
        <v>2276</v>
      </c>
      <c r="M233" s="12">
        <v>0</v>
      </c>
      <c r="N233" s="12">
        <f t="shared" si="6"/>
        <v>18788.84</v>
      </c>
      <c r="O233" s="12">
        <v>2160.4699999999998</v>
      </c>
      <c r="P233" s="12">
        <v>1570.44</v>
      </c>
      <c r="Q233" s="12">
        <v>4409.43</v>
      </c>
      <c r="R233" s="12">
        <f t="shared" si="7"/>
        <v>8140.34</v>
      </c>
      <c r="S233" s="12">
        <v>10648.5</v>
      </c>
    </row>
    <row r="234" spans="1:19" x14ac:dyDescent="0.25">
      <c r="A234" s="2" t="s">
        <v>364</v>
      </c>
      <c r="B234" s="1" t="s">
        <v>365</v>
      </c>
      <c r="C234" s="12">
        <v>13635.77</v>
      </c>
      <c r="D234" s="12">
        <v>0</v>
      </c>
      <c r="E234" s="12">
        <v>1016</v>
      </c>
      <c r="F234" s="12">
        <v>615.6</v>
      </c>
      <c r="G234" s="12">
        <v>246.44</v>
      </c>
      <c r="H234" s="12">
        <v>0</v>
      </c>
      <c r="I234" s="12">
        <v>0</v>
      </c>
      <c r="J234" s="12">
        <v>0</v>
      </c>
      <c r="K234" s="12">
        <v>0</v>
      </c>
      <c r="L234" s="12">
        <v>2276</v>
      </c>
      <c r="M234" s="12">
        <v>0</v>
      </c>
      <c r="N234" s="12">
        <f t="shared" si="6"/>
        <v>17789.810000000001</v>
      </c>
      <c r="O234" s="12">
        <v>1745.62</v>
      </c>
      <c r="P234" s="12">
        <v>1570.44</v>
      </c>
      <c r="Q234" s="12">
        <v>6040.7500000000018</v>
      </c>
      <c r="R234" s="12">
        <f t="shared" si="7"/>
        <v>9356.8100000000013</v>
      </c>
      <c r="S234" s="12">
        <v>8433</v>
      </c>
    </row>
    <row r="235" spans="1:19" x14ac:dyDescent="0.25">
      <c r="A235" s="2" t="s">
        <v>366</v>
      </c>
      <c r="B235" s="1" t="s">
        <v>367</v>
      </c>
      <c r="C235" s="12">
        <v>14286.9</v>
      </c>
      <c r="D235" s="12">
        <v>200</v>
      </c>
      <c r="E235" s="12">
        <v>788</v>
      </c>
      <c r="F235" s="12">
        <v>468</v>
      </c>
      <c r="G235" s="12">
        <v>246.44</v>
      </c>
      <c r="H235" s="12">
        <v>0</v>
      </c>
      <c r="I235" s="12">
        <v>952.46</v>
      </c>
      <c r="J235" s="12">
        <v>0</v>
      </c>
      <c r="K235" s="12">
        <v>0</v>
      </c>
      <c r="L235" s="12">
        <v>2381.15</v>
      </c>
      <c r="M235" s="12">
        <v>0</v>
      </c>
      <c r="N235" s="12">
        <f t="shared" si="6"/>
        <v>19322.95</v>
      </c>
      <c r="O235" s="12">
        <v>2252.09</v>
      </c>
      <c r="P235" s="12">
        <v>1643</v>
      </c>
      <c r="Q235" s="12">
        <v>1529.8600000000006</v>
      </c>
      <c r="R235" s="12">
        <f t="shared" si="7"/>
        <v>5424.9500000000007</v>
      </c>
      <c r="S235" s="12">
        <v>13898</v>
      </c>
    </row>
    <row r="236" spans="1:19" x14ac:dyDescent="0.25">
      <c r="A236" s="2" t="s">
        <v>368</v>
      </c>
      <c r="B236" s="1" t="s">
        <v>369</v>
      </c>
      <c r="C236" s="12">
        <v>13656</v>
      </c>
      <c r="D236" s="12">
        <v>0</v>
      </c>
      <c r="E236" s="12">
        <v>1016</v>
      </c>
      <c r="F236" s="12">
        <v>684</v>
      </c>
      <c r="G236" s="12">
        <v>0</v>
      </c>
      <c r="H236" s="12">
        <v>1082.3699999999999</v>
      </c>
      <c r="I236" s="12">
        <v>0</v>
      </c>
      <c r="J236" s="12">
        <v>0</v>
      </c>
      <c r="K236" s="12">
        <v>0</v>
      </c>
      <c r="L236" s="12">
        <v>2276</v>
      </c>
      <c r="M236" s="12">
        <v>0</v>
      </c>
      <c r="N236" s="12">
        <f t="shared" si="6"/>
        <v>18714.37</v>
      </c>
      <c r="O236" s="12">
        <v>2148.1</v>
      </c>
      <c r="P236" s="12">
        <v>1570.44</v>
      </c>
      <c r="Q236" s="12">
        <v>3710.3299999999981</v>
      </c>
      <c r="R236" s="12">
        <f t="shared" si="7"/>
        <v>7428.8699999999981</v>
      </c>
      <c r="S236" s="12">
        <v>11285.5</v>
      </c>
    </row>
    <row r="237" spans="1:19" x14ac:dyDescent="0.25">
      <c r="A237" s="2" t="s">
        <v>370</v>
      </c>
      <c r="B237" s="1" t="s">
        <v>371</v>
      </c>
      <c r="C237" s="12">
        <v>13644.62</v>
      </c>
      <c r="D237" s="12">
        <v>0</v>
      </c>
      <c r="E237" s="12">
        <v>1016</v>
      </c>
      <c r="F237" s="12">
        <v>684</v>
      </c>
      <c r="G237" s="12">
        <v>0</v>
      </c>
      <c r="H237" s="12">
        <v>0</v>
      </c>
      <c r="I237" s="12">
        <v>910.4</v>
      </c>
      <c r="J237" s="12">
        <v>0</v>
      </c>
      <c r="K237" s="12">
        <v>0</v>
      </c>
      <c r="L237" s="12">
        <v>2276</v>
      </c>
      <c r="M237" s="12">
        <v>0</v>
      </c>
      <c r="N237" s="12">
        <f t="shared" si="6"/>
        <v>18531.02</v>
      </c>
      <c r="O237" s="12">
        <v>2105.4</v>
      </c>
      <c r="P237" s="12">
        <v>1570.44</v>
      </c>
      <c r="Q237" s="12">
        <v>3310.1800000000003</v>
      </c>
      <c r="R237" s="12">
        <f t="shared" si="7"/>
        <v>6986.02</v>
      </c>
      <c r="S237" s="12">
        <v>11545</v>
      </c>
    </row>
    <row r="238" spans="1:19" x14ac:dyDescent="0.25">
      <c r="A238" s="2" t="s">
        <v>372</v>
      </c>
      <c r="B238" s="1" t="s">
        <v>373</v>
      </c>
      <c r="C238" s="12">
        <v>13647.15</v>
      </c>
      <c r="D238" s="12">
        <v>0</v>
      </c>
      <c r="E238" s="12">
        <v>1016</v>
      </c>
      <c r="F238" s="12">
        <v>684</v>
      </c>
      <c r="G238" s="12">
        <v>0</v>
      </c>
      <c r="H238" s="12">
        <v>541.17999999999995</v>
      </c>
      <c r="I238" s="12">
        <v>0</v>
      </c>
      <c r="J238" s="12">
        <v>0</v>
      </c>
      <c r="K238" s="12">
        <v>0</v>
      </c>
      <c r="L238" s="12">
        <v>2276</v>
      </c>
      <c r="M238" s="12">
        <v>0</v>
      </c>
      <c r="N238" s="12">
        <f t="shared" si="6"/>
        <v>18164.330000000002</v>
      </c>
      <c r="O238" s="12">
        <v>2059.5100000000002</v>
      </c>
      <c r="P238" s="12">
        <v>1570.44</v>
      </c>
      <c r="Q238" s="12">
        <v>6040.880000000001</v>
      </c>
      <c r="R238" s="12">
        <f t="shared" si="7"/>
        <v>9670.8300000000017</v>
      </c>
      <c r="S238" s="12">
        <v>8493.5</v>
      </c>
    </row>
    <row r="239" spans="1:19" x14ac:dyDescent="0.25">
      <c r="A239" s="2" t="s">
        <v>378</v>
      </c>
      <c r="B239" s="1" t="s">
        <v>379</v>
      </c>
      <c r="C239" s="12">
        <v>14573.46</v>
      </c>
      <c r="D239" s="12">
        <v>0</v>
      </c>
      <c r="E239" s="12">
        <v>1046</v>
      </c>
      <c r="F239" s="12">
        <v>666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2434.15</v>
      </c>
      <c r="M239" s="12">
        <v>0</v>
      </c>
      <c r="N239" s="12">
        <f t="shared" si="6"/>
        <v>18719.61</v>
      </c>
      <c r="O239" s="12">
        <v>2202.14</v>
      </c>
      <c r="P239" s="12">
        <v>1679.56</v>
      </c>
      <c r="Q239" s="12">
        <v>-9.0000000000145519E-2</v>
      </c>
      <c r="R239" s="12">
        <f t="shared" si="7"/>
        <v>3881.6099999999997</v>
      </c>
      <c r="S239" s="12">
        <v>14838</v>
      </c>
    </row>
    <row r="240" spans="1:19" x14ac:dyDescent="0.25">
      <c r="A240" s="2" t="s">
        <v>380</v>
      </c>
      <c r="B240" s="1" t="s">
        <v>381</v>
      </c>
      <c r="C240" s="12">
        <v>13611.11</v>
      </c>
      <c r="D240" s="12">
        <v>0</v>
      </c>
      <c r="E240" s="12">
        <v>1016</v>
      </c>
      <c r="F240" s="12">
        <v>433.2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2276</v>
      </c>
      <c r="M240" s="12">
        <v>0</v>
      </c>
      <c r="N240" s="12">
        <f t="shared" ref="N240:N259" si="8">SUM(C240:M240)</f>
        <v>17336.310000000001</v>
      </c>
      <c r="O240" s="12">
        <f>992.21-18.21</f>
        <v>974</v>
      </c>
      <c r="P240" s="12">
        <v>1570.44</v>
      </c>
      <c r="Q240" s="12">
        <v>186.3700000000008</v>
      </c>
      <c r="R240" s="12">
        <f t="shared" ref="R240:R259" si="9">SUM(O240:Q240)</f>
        <v>2730.8100000000009</v>
      </c>
      <c r="S240" s="12">
        <v>14605.5</v>
      </c>
    </row>
    <row r="241" spans="1:19" x14ac:dyDescent="0.25">
      <c r="A241" s="2" t="s">
        <v>382</v>
      </c>
      <c r="B241" s="1" t="s">
        <v>383</v>
      </c>
      <c r="C241" s="12">
        <v>13656</v>
      </c>
      <c r="D241" s="12">
        <v>0</v>
      </c>
      <c r="E241" s="12">
        <v>1016</v>
      </c>
      <c r="F241" s="12">
        <v>684</v>
      </c>
      <c r="G241" s="12">
        <v>0</v>
      </c>
      <c r="H241" s="12">
        <v>0</v>
      </c>
      <c r="I241" s="12">
        <v>455.2</v>
      </c>
      <c r="J241" s="12">
        <v>0</v>
      </c>
      <c r="K241" s="12">
        <v>0</v>
      </c>
      <c r="L241" s="12">
        <v>2276</v>
      </c>
      <c r="M241" s="12">
        <v>0</v>
      </c>
      <c r="N241" s="12">
        <f t="shared" si="8"/>
        <v>18087.2</v>
      </c>
      <c r="O241" s="12">
        <v>2052.2199999999998</v>
      </c>
      <c r="P241" s="12">
        <v>1570.44</v>
      </c>
      <c r="Q241" s="12">
        <v>186.54000000000087</v>
      </c>
      <c r="R241" s="12">
        <f t="shared" si="9"/>
        <v>3809.2000000000007</v>
      </c>
      <c r="S241" s="12">
        <v>14278</v>
      </c>
    </row>
    <row r="242" spans="1:19" x14ac:dyDescent="0.25">
      <c r="A242" s="2" t="s">
        <v>384</v>
      </c>
      <c r="B242" s="1" t="s">
        <v>385</v>
      </c>
      <c r="C242" s="12">
        <v>13613.64</v>
      </c>
      <c r="D242" s="12">
        <v>0</v>
      </c>
      <c r="E242" s="12">
        <v>1016</v>
      </c>
      <c r="F242" s="12">
        <v>684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2276</v>
      </c>
      <c r="M242" s="12">
        <v>0</v>
      </c>
      <c r="N242" s="12">
        <f t="shared" si="8"/>
        <v>17589.64</v>
      </c>
      <c r="O242" s="12">
        <v>1994.55</v>
      </c>
      <c r="P242" s="12">
        <v>1570.44</v>
      </c>
      <c r="Q242" s="12">
        <v>2798.6499999999996</v>
      </c>
      <c r="R242" s="12">
        <f t="shared" si="9"/>
        <v>6363.6399999999994</v>
      </c>
      <c r="S242" s="12">
        <v>11226</v>
      </c>
    </row>
    <row r="243" spans="1:19" x14ac:dyDescent="0.25">
      <c r="A243" s="2" t="s">
        <v>388</v>
      </c>
      <c r="B243" s="1" t="s">
        <v>389</v>
      </c>
      <c r="C243" s="12">
        <v>13656</v>
      </c>
      <c r="D243" s="12">
        <v>0</v>
      </c>
      <c r="E243" s="12">
        <v>1016</v>
      </c>
      <c r="F243" s="12">
        <v>547.20000000000005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2276</v>
      </c>
      <c r="M243" s="12">
        <v>0</v>
      </c>
      <c r="N243" s="12">
        <f t="shared" si="8"/>
        <v>17495.2</v>
      </c>
      <c r="O243" s="12">
        <v>1432.07</v>
      </c>
      <c r="P243" s="12">
        <v>1570.44</v>
      </c>
      <c r="Q243" s="12">
        <v>-0.30999999999949068</v>
      </c>
      <c r="R243" s="12">
        <f t="shared" si="9"/>
        <v>3002.2000000000007</v>
      </c>
      <c r="S243" s="12">
        <v>14493</v>
      </c>
    </row>
    <row r="244" spans="1:19" x14ac:dyDescent="0.25">
      <c r="A244" s="2" t="s">
        <v>390</v>
      </c>
      <c r="B244" s="1" t="s">
        <v>391</v>
      </c>
      <c r="C244" s="12">
        <v>13656</v>
      </c>
      <c r="D244" s="12">
        <v>0</v>
      </c>
      <c r="E244" s="12">
        <v>1016</v>
      </c>
      <c r="F244" s="12">
        <v>684</v>
      </c>
      <c r="G244" s="12">
        <v>0</v>
      </c>
      <c r="H244" s="12">
        <v>0</v>
      </c>
      <c r="I244" s="12">
        <v>910.4</v>
      </c>
      <c r="J244" s="12">
        <v>0</v>
      </c>
      <c r="K244" s="12">
        <v>0</v>
      </c>
      <c r="L244" s="12">
        <v>2276</v>
      </c>
      <c r="M244" s="12">
        <v>0</v>
      </c>
      <c r="N244" s="12">
        <f t="shared" si="8"/>
        <v>18542.400000000001</v>
      </c>
      <c r="O244" s="12">
        <v>2107.83</v>
      </c>
      <c r="P244" s="12">
        <v>1570.44</v>
      </c>
      <c r="Q244" s="12">
        <v>0.13000000000101863</v>
      </c>
      <c r="R244" s="12">
        <f t="shared" si="9"/>
        <v>3678.400000000001</v>
      </c>
      <c r="S244" s="12">
        <v>14864</v>
      </c>
    </row>
    <row r="245" spans="1:19" x14ac:dyDescent="0.25">
      <c r="A245" s="2" t="s">
        <v>442</v>
      </c>
      <c r="B245" s="1" t="s">
        <v>443</v>
      </c>
      <c r="C245" s="12">
        <v>11279.1</v>
      </c>
      <c r="D245" s="12">
        <v>400</v>
      </c>
      <c r="E245" s="12">
        <v>737</v>
      </c>
      <c r="F245" s="12">
        <v>455</v>
      </c>
      <c r="G245" s="12">
        <v>0</v>
      </c>
      <c r="H245" s="12">
        <v>0</v>
      </c>
      <c r="I245" s="12">
        <v>369.19</v>
      </c>
      <c r="J245" s="12">
        <v>0</v>
      </c>
      <c r="K245" s="12">
        <v>0</v>
      </c>
      <c r="L245" s="12">
        <v>1503.88</v>
      </c>
      <c r="M245" s="12">
        <v>0</v>
      </c>
      <c r="N245" s="12">
        <f t="shared" si="8"/>
        <v>14744.170000000002</v>
      </c>
      <c r="O245" s="12">
        <v>1512.26</v>
      </c>
      <c r="P245" s="12">
        <v>1297.0999999999999</v>
      </c>
      <c r="Q245" s="12">
        <v>-0.18999999999869033</v>
      </c>
      <c r="R245" s="12">
        <f t="shared" si="9"/>
        <v>2809.170000000001</v>
      </c>
      <c r="S245" s="12">
        <v>11935</v>
      </c>
    </row>
    <row r="246" spans="1:19" x14ac:dyDescent="0.25">
      <c r="A246" s="2" t="s">
        <v>444</v>
      </c>
      <c r="B246" s="1" t="s">
        <v>445</v>
      </c>
      <c r="C246" s="12">
        <v>13656</v>
      </c>
      <c r="D246" s="12">
        <v>0</v>
      </c>
      <c r="E246" s="12">
        <v>1016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1820.8</v>
      </c>
      <c r="M246" s="12">
        <v>0</v>
      </c>
      <c r="N246" s="12">
        <f t="shared" si="8"/>
        <v>16492.8</v>
      </c>
      <c r="O246" s="12">
        <v>1857.5</v>
      </c>
      <c r="P246" s="12">
        <v>1570.44</v>
      </c>
      <c r="Q246" s="12">
        <v>0.35999999999876309</v>
      </c>
      <c r="R246" s="12">
        <f t="shared" si="9"/>
        <v>3428.2999999999988</v>
      </c>
      <c r="S246" s="12">
        <v>13064.5</v>
      </c>
    </row>
    <row r="247" spans="1:19" x14ac:dyDescent="0.25">
      <c r="A247" s="2" t="s">
        <v>446</v>
      </c>
      <c r="B247" s="1" t="s">
        <v>447</v>
      </c>
      <c r="C247" s="12">
        <v>13644.62</v>
      </c>
      <c r="D247" s="12">
        <v>0</v>
      </c>
      <c r="E247" s="12">
        <v>1016</v>
      </c>
      <c r="F247" s="12">
        <v>684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1820.8</v>
      </c>
      <c r="M247" s="12">
        <v>0</v>
      </c>
      <c r="N247" s="12">
        <f t="shared" si="8"/>
        <v>17165.420000000002</v>
      </c>
      <c r="O247" s="12">
        <v>2001.17</v>
      </c>
      <c r="P247" s="12">
        <v>1570.44</v>
      </c>
      <c r="Q247" s="12">
        <v>-0.18999999999869033</v>
      </c>
      <c r="R247" s="12">
        <f t="shared" si="9"/>
        <v>3571.4200000000014</v>
      </c>
      <c r="S247" s="12">
        <v>13594</v>
      </c>
    </row>
    <row r="248" spans="1:19" x14ac:dyDescent="0.25">
      <c r="A248" s="2" t="s">
        <v>452</v>
      </c>
      <c r="B248" s="1" t="s">
        <v>453</v>
      </c>
      <c r="C248" s="12">
        <v>13656</v>
      </c>
      <c r="D248" s="12">
        <v>0</v>
      </c>
      <c r="E248" s="12">
        <v>1016</v>
      </c>
      <c r="F248" s="12">
        <v>684</v>
      </c>
      <c r="G248" s="12">
        <v>0</v>
      </c>
      <c r="H248" s="12">
        <v>0</v>
      </c>
      <c r="I248" s="12">
        <v>910.4</v>
      </c>
      <c r="J248" s="12">
        <v>0</v>
      </c>
      <c r="K248" s="12">
        <v>0</v>
      </c>
      <c r="L248" s="12">
        <v>1820.8</v>
      </c>
      <c r="M248" s="12">
        <v>0</v>
      </c>
      <c r="N248" s="12">
        <f t="shared" si="8"/>
        <v>18087.2</v>
      </c>
      <c r="O248" s="12">
        <v>2107.83</v>
      </c>
      <c r="P248" s="12">
        <v>1570.44</v>
      </c>
      <c r="Q248" s="12">
        <v>-6.9999999999708962E-2</v>
      </c>
      <c r="R248" s="12">
        <f t="shared" si="9"/>
        <v>3678.2000000000003</v>
      </c>
      <c r="S248" s="12">
        <v>14409</v>
      </c>
    </row>
    <row r="249" spans="1:19" x14ac:dyDescent="0.25">
      <c r="A249" s="2" t="s">
        <v>493</v>
      </c>
      <c r="B249" s="1" t="s">
        <v>494</v>
      </c>
      <c r="C249" s="12">
        <v>13656</v>
      </c>
      <c r="D249" s="12">
        <v>0</v>
      </c>
      <c r="E249" s="12">
        <v>1016</v>
      </c>
      <c r="F249" s="12">
        <v>684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455.2</v>
      </c>
      <c r="M249" s="12">
        <v>0</v>
      </c>
      <c r="N249" s="12">
        <f t="shared" si="8"/>
        <v>15811.2</v>
      </c>
      <c r="O249" s="12">
        <v>2003.6</v>
      </c>
      <c r="P249" s="12">
        <v>1570.44</v>
      </c>
      <c r="Q249" s="12">
        <v>0.15999999999985448</v>
      </c>
      <c r="R249" s="12">
        <f t="shared" si="9"/>
        <v>3574.2</v>
      </c>
      <c r="S249" s="12">
        <v>12237</v>
      </c>
    </row>
    <row r="250" spans="1:19" x14ac:dyDescent="0.25">
      <c r="A250" s="2" t="s">
        <v>495</v>
      </c>
      <c r="B250" s="1" t="s">
        <v>496</v>
      </c>
      <c r="C250" s="12">
        <v>13131.57</v>
      </c>
      <c r="D250" s="12">
        <v>0</v>
      </c>
      <c r="E250" s="12">
        <v>1016</v>
      </c>
      <c r="F250" s="12">
        <v>684</v>
      </c>
      <c r="G250" s="12">
        <v>0</v>
      </c>
      <c r="H250" s="12">
        <v>202.94</v>
      </c>
      <c r="I250" s="12">
        <v>0</v>
      </c>
      <c r="J250" s="12">
        <v>0</v>
      </c>
      <c r="K250" s="12">
        <v>0</v>
      </c>
      <c r="L250" s="12">
        <v>455.2</v>
      </c>
      <c r="M250" s="12">
        <v>0</v>
      </c>
      <c r="N250" s="12">
        <f t="shared" si="8"/>
        <v>15489.710000000001</v>
      </c>
      <c r="O250" s="12">
        <v>1913.26</v>
      </c>
      <c r="P250" s="12">
        <v>1562.48</v>
      </c>
      <c r="Q250" s="12">
        <v>52.470000000001164</v>
      </c>
      <c r="R250" s="12">
        <f t="shared" si="9"/>
        <v>3528.2100000000009</v>
      </c>
      <c r="S250" s="12">
        <v>11961.5</v>
      </c>
    </row>
    <row r="251" spans="1:19" x14ac:dyDescent="0.25">
      <c r="A251" s="2" t="s">
        <v>499</v>
      </c>
      <c r="B251" s="1" t="s">
        <v>500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3117.81</v>
      </c>
      <c r="L251" s="12">
        <v>0</v>
      </c>
      <c r="M251" s="12">
        <v>0</v>
      </c>
      <c r="N251" s="12">
        <f t="shared" si="8"/>
        <v>3117.81</v>
      </c>
      <c r="O251" s="12">
        <v>124.55</v>
      </c>
      <c r="P251" s="12">
        <v>0</v>
      </c>
      <c r="Q251" s="12">
        <v>-0.24000000000023647</v>
      </c>
      <c r="R251" s="12">
        <f t="shared" si="9"/>
        <v>124.30999999999976</v>
      </c>
      <c r="S251" s="12">
        <v>2993.5</v>
      </c>
    </row>
    <row r="252" spans="1:19" x14ac:dyDescent="0.25">
      <c r="A252" s="2" t="s">
        <v>501</v>
      </c>
      <c r="B252" s="1" t="s">
        <v>502</v>
      </c>
      <c r="C252" s="12">
        <v>13656</v>
      </c>
      <c r="D252" s="12">
        <v>0</v>
      </c>
      <c r="E252" s="12">
        <v>1016</v>
      </c>
      <c r="F252" s="12">
        <v>685.1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455.2</v>
      </c>
      <c r="M252" s="12">
        <v>0</v>
      </c>
      <c r="N252" s="12">
        <f t="shared" si="8"/>
        <v>15812.300000000001</v>
      </c>
      <c r="O252" s="12">
        <v>2003.84</v>
      </c>
      <c r="P252" s="12">
        <v>1570.44</v>
      </c>
      <c r="Q252" s="12">
        <v>2.0000000000436557E-2</v>
      </c>
      <c r="R252" s="12">
        <f t="shared" si="9"/>
        <v>3574.3</v>
      </c>
      <c r="S252" s="12">
        <v>12238</v>
      </c>
    </row>
    <row r="253" spans="1:19" x14ac:dyDescent="0.25">
      <c r="A253" s="2" t="s">
        <v>503</v>
      </c>
      <c r="B253" s="1" t="s">
        <v>504</v>
      </c>
      <c r="C253" s="12">
        <v>13656</v>
      </c>
      <c r="D253" s="12">
        <v>0</v>
      </c>
      <c r="E253" s="12">
        <v>1016</v>
      </c>
      <c r="F253" s="12">
        <v>684.55</v>
      </c>
      <c r="G253" s="12">
        <v>0</v>
      </c>
      <c r="H253" s="12">
        <v>0</v>
      </c>
      <c r="I253" s="12">
        <v>910.4</v>
      </c>
      <c r="J253" s="12">
        <v>0</v>
      </c>
      <c r="K253" s="12">
        <v>0</v>
      </c>
      <c r="L253" s="12">
        <v>455.2</v>
      </c>
      <c r="M253" s="12">
        <v>0</v>
      </c>
      <c r="N253" s="12">
        <f t="shared" si="8"/>
        <v>16722.149999999998</v>
      </c>
      <c r="O253" s="12">
        <v>2107.9499999999998</v>
      </c>
      <c r="P253" s="12">
        <v>1570.44</v>
      </c>
      <c r="Q253" s="12">
        <v>0.25999999999839929</v>
      </c>
      <c r="R253" s="12">
        <f t="shared" si="9"/>
        <v>3678.6499999999983</v>
      </c>
      <c r="S253" s="12">
        <v>13043.5</v>
      </c>
    </row>
    <row r="254" spans="1:19" x14ac:dyDescent="0.25">
      <c r="A254" s="2" t="s">
        <v>505</v>
      </c>
      <c r="B254" s="1" t="s">
        <v>506</v>
      </c>
      <c r="C254" s="12">
        <v>13643.67</v>
      </c>
      <c r="D254" s="12">
        <v>0</v>
      </c>
      <c r="E254" s="12">
        <v>508</v>
      </c>
      <c r="F254" s="12">
        <v>342</v>
      </c>
      <c r="G254" s="12">
        <v>0</v>
      </c>
      <c r="H254" s="12">
        <v>0</v>
      </c>
      <c r="I254" s="12">
        <v>910.4</v>
      </c>
      <c r="J254" s="12">
        <v>0</v>
      </c>
      <c r="K254" s="12">
        <v>0</v>
      </c>
      <c r="L254" s="12">
        <v>455.2</v>
      </c>
      <c r="M254" s="12">
        <v>0</v>
      </c>
      <c r="N254" s="12">
        <f t="shared" si="8"/>
        <v>15859.27</v>
      </c>
      <c r="O254" s="12">
        <v>1923.64</v>
      </c>
      <c r="P254" s="12">
        <v>1570.44</v>
      </c>
      <c r="Q254" s="12">
        <v>0.19000000000050932</v>
      </c>
      <c r="R254" s="12">
        <f t="shared" si="9"/>
        <v>3494.2700000000004</v>
      </c>
      <c r="S254" s="12">
        <v>12365</v>
      </c>
    </row>
    <row r="255" spans="1:19" x14ac:dyDescent="0.25">
      <c r="A255" s="2" t="s">
        <v>507</v>
      </c>
      <c r="B255" s="1" t="s">
        <v>508</v>
      </c>
      <c r="C255" s="12">
        <v>13656</v>
      </c>
      <c r="D255" s="12">
        <v>0</v>
      </c>
      <c r="E255" s="12">
        <v>1016</v>
      </c>
      <c r="F255" s="12">
        <v>570.91</v>
      </c>
      <c r="G255" s="12">
        <v>0</v>
      </c>
      <c r="H255" s="12">
        <v>0</v>
      </c>
      <c r="I255" s="12">
        <v>910.4</v>
      </c>
      <c r="J255" s="12">
        <v>0</v>
      </c>
      <c r="K255" s="12">
        <v>0</v>
      </c>
      <c r="L255" s="12">
        <v>455.2</v>
      </c>
      <c r="M255" s="12">
        <v>0</v>
      </c>
      <c r="N255" s="12">
        <f t="shared" si="8"/>
        <v>16608.509999999998</v>
      </c>
      <c r="O255" s="12">
        <v>1602.67</v>
      </c>
      <c r="P255" s="12">
        <v>1570.44</v>
      </c>
      <c r="Q255" s="12">
        <v>0.39999999999781721</v>
      </c>
      <c r="R255" s="12">
        <f t="shared" si="9"/>
        <v>3173.5099999999979</v>
      </c>
      <c r="S255" s="12">
        <v>13435</v>
      </c>
    </row>
    <row r="256" spans="1:19" x14ac:dyDescent="0.25">
      <c r="A256" s="2" t="s">
        <v>526</v>
      </c>
      <c r="B256" s="1" t="s">
        <v>527</v>
      </c>
      <c r="C256" s="12">
        <v>7283.2</v>
      </c>
      <c r="D256" s="12">
        <v>0</v>
      </c>
      <c r="E256" s="12">
        <v>541.86</v>
      </c>
      <c r="F256" s="12">
        <v>302.5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f t="shared" si="8"/>
        <v>8127.5599999999995</v>
      </c>
      <c r="O256" s="12">
        <v>641.62</v>
      </c>
      <c r="P256" s="12">
        <v>837.56</v>
      </c>
      <c r="Q256" s="12">
        <v>-0.12000000000080036</v>
      </c>
      <c r="R256" s="12">
        <f t="shared" si="9"/>
        <v>1479.059999999999</v>
      </c>
      <c r="S256" s="12">
        <v>6648.5</v>
      </c>
    </row>
    <row r="257" spans="1:19" x14ac:dyDescent="0.25">
      <c r="A257" s="14"/>
      <c r="B257" s="6"/>
      <c r="C257" s="6" t="s">
        <v>545</v>
      </c>
      <c r="D257" s="6" t="s">
        <v>545</v>
      </c>
      <c r="E257" s="6" t="s">
        <v>545</v>
      </c>
      <c r="F257" s="6" t="s">
        <v>545</v>
      </c>
      <c r="G257" s="6" t="s">
        <v>545</v>
      </c>
      <c r="H257" s="6" t="s">
        <v>545</v>
      </c>
      <c r="I257" s="6" t="s">
        <v>545</v>
      </c>
      <c r="J257" s="6" t="s">
        <v>545</v>
      </c>
      <c r="K257" s="6" t="s">
        <v>545</v>
      </c>
      <c r="L257" s="6" t="s">
        <v>545</v>
      </c>
      <c r="M257" s="6" t="s">
        <v>545</v>
      </c>
      <c r="N257" s="6" t="s">
        <v>545</v>
      </c>
      <c r="O257" s="6" t="s">
        <v>545</v>
      </c>
      <c r="P257" s="6" t="s">
        <v>545</v>
      </c>
      <c r="Q257" s="6" t="s">
        <v>545</v>
      </c>
      <c r="R257" s="6" t="s">
        <v>545</v>
      </c>
      <c r="S257" s="6" t="s">
        <v>545</v>
      </c>
    </row>
    <row r="258" spans="1:19" x14ac:dyDescent="0.25">
      <c r="A258" s="11" t="s">
        <v>554</v>
      </c>
      <c r="C258" s="12"/>
      <c r="N258" s="12"/>
      <c r="R258" s="12"/>
    </row>
    <row r="259" spans="1:19" x14ac:dyDescent="0.25">
      <c r="A259" s="2" t="s">
        <v>418</v>
      </c>
      <c r="B259" s="1" t="s">
        <v>419</v>
      </c>
      <c r="C259" s="12">
        <v>29713.8</v>
      </c>
      <c r="D259" s="12">
        <v>0</v>
      </c>
      <c r="E259" s="12">
        <v>1074.48</v>
      </c>
      <c r="F259" s="12">
        <v>723.8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3961.84</v>
      </c>
      <c r="M259" s="12">
        <v>0</v>
      </c>
      <c r="N259" s="12">
        <f t="shared" si="8"/>
        <v>35473.919999999998</v>
      </c>
      <c r="O259" s="12">
        <v>5618.9</v>
      </c>
      <c r="P259" s="12">
        <v>3417.08</v>
      </c>
      <c r="Q259" s="12">
        <v>-6.0000000001309672E-2</v>
      </c>
      <c r="R259" s="12">
        <f t="shared" si="9"/>
        <v>9035.9199999999983</v>
      </c>
      <c r="S259" s="12">
        <v>26438</v>
      </c>
    </row>
    <row r="260" spans="1:19" x14ac:dyDescent="0.25">
      <c r="A260" s="14"/>
      <c r="B260" s="6"/>
      <c r="C260" s="6" t="s">
        <v>545</v>
      </c>
      <c r="D260" s="6" t="s">
        <v>545</v>
      </c>
      <c r="E260" s="6" t="s">
        <v>545</v>
      </c>
      <c r="F260" s="6" t="s">
        <v>545</v>
      </c>
      <c r="G260" s="6" t="s">
        <v>545</v>
      </c>
      <c r="H260" s="6" t="s">
        <v>545</v>
      </c>
      <c r="I260" s="6" t="s">
        <v>545</v>
      </c>
      <c r="J260" s="6" t="s">
        <v>545</v>
      </c>
      <c r="K260" s="6" t="s">
        <v>545</v>
      </c>
      <c r="L260" s="6" t="s">
        <v>545</v>
      </c>
      <c r="M260" s="6" t="s">
        <v>545</v>
      </c>
      <c r="N260" s="6" t="s">
        <v>545</v>
      </c>
      <c r="O260" s="6" t="s">
        <v>545</v>
      </c>
      <c r="P260" s="6" t="s">
        <v>545</v>
      </c>
      <c r="Q260" s="6" t="s">
        <v>545</v>
      </c>
      <c r="R260" s="6" t="s">
        <v>545</v>
      </c>
      <c r="S260" s="6" t="s">
        <v>545</v>
      </c>
    </row>
  </sheetData>
  <mergeCells count="3">
    <mergeCell ref="B1:R1"/>
    <mergeCell ref="B2:R2"/>
    <mergeCell ref="B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8"/>
  <sheetViews>
    <sheetView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7" style="16" customWidth="1"/>
    <col min="2" max="2" width="27" style="16" customWidth="1"/>
    <col min="3" max="12" width="11" style="16" bestFit="1" customWidth="1"/>
    <col min="13" max="13" width="12.42578125" style="16" bestFit="1" customWidth="1"/>
    <col min="14" max="14" width="13.5703125" style="16" bestFit="1" customWidth="1"/>
    <col min="15" max="17" width="11" style="16" bestFit="1" customWidth="1"/>
    <col min="18" max="18" width="12.28515625" style="16" bestFit="1" customWidth="1"/>
    <col min="19" max="19" width="12.7109375" style="16" bestFit="1" customWidth="1"/>
    <col min="20" max="20" width="11" style="16" bestFit="1" customWidth="1"/>
    <col min="21" max="16384" width="11.42578125" style="16"/>
  </cols>
  <sheetData>
    <row r="1" spans="1:20" s="1" customFormat="1" ht="24.95" customHeight="1" x14ac:dyDescent="0.2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0" s="1" customFormat="1" ht="15.75" x14ac:dyDescent="0.2">
      <c r="A2" s="2"/>
      <c r="B2" s="27" t="s">
        <v>555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s="1" customFormat="1" ht="12.75" x14ac:dyDescent="0.2">
      <c r="A3" s="2"/>
      <c r="B3" s="26" t="s">
        <v>556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s="1" customFormat="1" ht="11.25" x14ac:dyDescent="0.2">
      <c r="A4" s="2"/>
    </row>
    <row r="5" spans="1:20" s="5" customFormat="1" ht="34.5" thickBot="1" x14ac:dyDescent="0.25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552</v>
      </c>
      <c r="J5" s="8" t="s">
        <v>551</v>
      </c>
      <c r="K5" s="8" t="s">
        <v>393</v>
      </c>
      <c r="L5" s="8" t="s">
        <v>394</v>
      </c>
      <c r="M5" s="9" t="s">
        <v>7</v>
      </c>
      <c r="N5" s="9" t="s">
        <v>8</v>
      </c>
      <c r="O5" s="8" t="s">
        <v>553</v>
      </c>
      <c r="P5" s="8" t="s">
        <v>395</v>
      </c>
      <c r="Q5" s="8" t="s">
        <v>547</v>
      </c>
      <c r="R5" s="9" t="s">
        <v>9</v>
      </c>
      <c r="S5" s="9" t="s">
        <v>10</v>
      </c>
      <c r="T5" s="10" t="s">
        <v>11</v>
      </c>
    </row>
    <row r="6" spans="1:20" s="1" customFormat="1" ht="12" thickTop="1" x14ac:dyDescent="0.2">
      <c r="A6" s="11" t="s">
        <v>532</v>
      </c>
    </row>
    <row r="7" spans="1:20" s="1" customFormat="1" ht="11.25" x14ac:dyDescent="0.2">
      <c r="A7" s="2" t="s">
        <v>12</v>
      </c>
      <c r="B7" s="1" t="s">
        <v>13</v>
      </c>
      <c r="C7" s="12">
        <v>10265.4</v>
      </c>
      <c r="D7" s="12">
        <v>400</v>
      </c>
      <c r="E7" s="12">
        <v>719</v>
      </c>
      <c r="F7" s="12">
        <v>497</v>
      </c>
      <c r="G7" s="12">
        <v>410.72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>SUM(C7:M7)</f>
        <v>12292.119999999999</v>
      </c>
      <c r="O7" s="12">
        <v>1349.16</v>
      </c>
      <c r="P7" s="13">
        <v>-576.83000000000004</v>
      </c>
      <c r="Q7" s="12">
        <v>1180.52</v>
      </c>
      <c r="R7" s="12">
        <v>1866.7699999999986</v>
      </c>
      <c r="S7" s="12">
        <f>SUM(O7:R7)</f>
        <v>3819.6199999999985</v>
      </c>
      <c r="T7" s="12">
        <v>8472.5</v>
      </c>
    </row>
    <row r="8" spans="1:20" s="1" customFormat="1" ht="11.25" x14ac:dyDescent="0.2">
      <c r="A8" s="2" t="s">
        <v>14</v>
      </c>
      <c r="B8" s="1" t="s">
        <v>15</v>
      </c>
      <c r="C8" s="12">
        <v>11001.94</v>
      </c>
      <c r="D8" s="12">
        <v>0</v>
      </c>
      <c r="E8" s="12">
        <v>820</v>
      </c>
      <c r="F8" s="12">
        <v>510</v>
      </c>
      <c r="G8" s="12">
        <v>205.36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f t="shared" ref="N8:N63" si="0">SUM(C8:M8)</f>
        <v>12537.300000000001</v>
      </c>
      <c r="O8" s="12">
        <v>2565.92</v>
      </c>
      <c r="P8" s="19">
        <v>0</v>
      </c>
      <c r="Q8" s="12">
        <v>1270.6400000000001</v>
      </c>
      <c r="R8" s="12">
        <v>0.24000000000160071</v>
      </c>
      <c r="S8" s="12">
        <f t="shared" ref="S8:S63" si="1">SUM(O8:R8)</f>
        <v>3836.800000000002</v>
      </c>
      <c r="T8" s="12">
        <v>8700.5</v>
      </c>
    </row>
    <row r="9" spans="1:20" s="1" customFormat="1" ht="11.25" x14ac:dyDescent="0.2">
      <c r="A9" s="2" t="s">
        <v>16</v>
      </c>
      <c r="B9" s="1" t="s">
        <v>17</v>
      </c>
      <c r="C9" s="12">
        <v>10518.75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f t="shared" si="0"/>
        <v>11860.75</v>
      </c>
      <c r="O9" s="12">
        <v>2315.17</v>
      </c>
      <c r="P9" s="19">
        <v>0</v>
      </c>
      <c r="Q9" s="12">
        <v>1226.24</v>
      </c>
      <c r="R9" s="12">
        <v>-0.15999999999985448</v>
      </c>
      <c r="S9" s="12">
        <f t="shared" si="1"/>
        <v>3541.25</v>
      </c>
      <c r="T9" s="12">
        <v>8319.5</v>
      </c>
    </row>
    <row r="10" spans="1:20" s="1" customFormat="1" ht="11.25" x14ac:dyDescent="0.2">
      <c r="A10" s="2" t="s">
        <v>18</v>
      </c>
      <c r="B10" s="1" t="s">
        <v>19</v>
      </c>
      <c r="C10" s="12">
        <v>47106</v>
      </c>
      <c r="D10" s="12">
        <v>0</v>
      </c>
      <c r="E10" s="12">
        <v>1808</v>
      </c>
      <c r="F10" s="12">
        <v>1299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f t="shared" si="0"/>
        <v>50213</v>
      </c>
      <c r="O10" s="12">
        <v>10829.78</v>
      </c>
      <c r="P10" s="19">
        <v>0</v>
      </c>
      <c r="Q10" s="12">
        <v>5417.2</v>
      </c>
      <c r="R10" s="12">
        <v>4508.5200000000041</v>
      </c>
      <c r="S10" s="12">
        <f t="shared" si="1"/>
        <v>20755.500000000004</v>
      </c>
      <c r="T10" s="12">
        <v>29457.5</v>
      </c>
    </row>
    <row r="11" spans="1:20" s="1" customFormat="1" ht="11.25" x14ac:dyDescent="0.2">
      <c r="A11" s="2" t="s">
        <v>20</v>
      </c>
      <c r="B11" s="1" t="s">
        <v>21</v>
      </c>
      <c r="C11" s="12">
        <v>10662.9</v>
      </c>
      <c r="D11" s="12">
        <v>400</v>
      </c>
      <c r="E11" s="12">
        <v>825</v>
      </c>
      <c r="F11" s="12">
        <v>517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f t="shared" si="0"/>
        <v>12404.9</v>
      </c>
      <c r="O11" s="12">
        <v>1373.26</v>
      </c>
      <c r="P11" s="13">
        <v>-686.63</v>
      </c>
      <c r="Q11" s="12">
        <v>1226.24</v>
      </c>
      <c r="R11" s="12">
        <v>3928.0299999999988</v>
      </c>
      <c r="S11" s="12">
        <f t="shared" si="1"/>
        <v>5840.8999999999987</v>
      </c>
      <c r="T11" s="12">
        <v>6564</v>
      </c>
    </row>
    <row r="12" spans="1:20" s="1" customFormat="1" ht="11.25" x14ac:dyDescent="0.2">
      <c r="A12" s="2" t="s">
        <v>22</v>
      </c>
      <c r="B12" s="1" t="s">
        <v>23</v>
      </c>
      <c r="C12" s="12">
        <v>11049.3</v>
      </c>
      <c r="D12" s="12">
        <v>400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f t="shared" si="0"/>
        <v>12779.3</v>
      </c>
      <c r="O12" s="12">
        <v>1453.22</v>
      </c>
      <c r="P12" s="19">
        <v>0</v>
      </c>
      <c r="Q12" s="12">
        <v>1270.6600000000001</v>
      </c>
      <c r="R12" s="12">
        <v>-8.000000000174623E-2</v>
      </c>
      <c r="S12" s="12">
        <f t="shared" si="1"/>
        <v>2723.7999999999984</v>
      </c>
      <c r="T12" s="12">
        <v>10055.5</v>
      </c>
    </row>
    <row r="13" spans="1:20" s="1" customFormat="1" ht="11.25" x14ac:dyDescent="0.2">
      <c r="A13" s="2" t="s">
        <v>24</v>
      </c>
      <c r="B13" s="1" t="s">
        <v>25</v>
      </c>
      <c r="C13" s="12">
        <v>11049.3</v>
      </c>
      <c r="D13" s="12">
        <v>200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f t="shared" si="0"/>
        <v>12579.3</v>
      </c>
      <c r="O13" s="12">
        <v>1410.5</v>
      </c>
      <c r="P13" s="19">
        <v>0</v>
      </c>
      <c r="Q13" s="12">
        <v>1270.68</v>
      </c>
      <c r="R13" s="12">
        <v>0.11999999999898137</v>
      </c>
      <c r="S13" s="12">
        <f t="shared" si="1"/>
        <v>2681.2999999999993</v>
      </c>
      <c r="T13" s="12">
        <v>9898</v>
      </c>
    </row>
    <row r="14" spans="1:20" s="1" customFormat="1" ht="11.25" x14ac:dyDescent="0.2">
      <c r="A14" s="2" t="s">
        <v>396</v>
      </c>
      <c r="B14" s="1" t="s">
        <v>397</v>
      </c>
      <c r="C14" s="12">
        <v>20272.2</v>
      </c>
      <c r="D14" s="12">
        <v>200</v>
      </c>
      <c r="E14" s="12">
        <v>1206</v>
      </c>
      <c r="F14" s="12">
        <v>755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f t="shared" si="0"/>
        <v>22433.200000000001</v>
      </c>
      <c r="O14" s="12">
        <v>3515.3</v>
      </c>
      <c r="P14" s="19">
        <v>0</v>
      </c>
      <c r="Q14" s="12">
        <v>2331.3000000000002</v>
      </c>
      <c r="R14" s="12">
        <v>9.9999999998544808E-2</v>
      </c>
      <c r="S14" s="12">
        <f t="shared" si="1"/>
        <v>5846.6999999999989</v>
      </c>
      <c r="T14" s="12">
        <v>16586.5</v>
      </c>
    </row>
    <row r="15" spans="1:20" s="1" customFormat="1" ht="11.25" x14ac:dyDescent="0.2">
      <c r="A15" s="2" t="s">
        <v>398</v>
      </c>
      <c r="B15" s="1" t="s">
        <v>399</v>
      </c>
      <c r="C15" s="12">
        <v>10895.06</v>
      </c>
      <c r="D15" s="12">
        <v>0</v>
      </c>
      <c r="E15" s="12">
        <v>537.19000000000005</v>
      </c>
      <c r="F15" s="12">
        <v>361.9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f t="shared" si="0"/>
        <v>11794.15</v>
      </c>
      <c r="O15" s="12">
        <v>1881.01</v>
      </c>
      <c r="P15" s="19">
        <v>0</v>
      </c>
      <c r="Q15" s="12">
        <v>1252.93</v>
      </c>
      <c r="R15" s="12">
        <v>0.20999999999912689</v>
      </c>
      <c r="S15" s="12">
        <f t="shared" si="1"/>
        <v>3134.1499999999992</v>
      </c>
      <c r="T15" s="12">
        <v>8660</v>
      </c>
    </row>
    <row r="16" spans="1:20" s="6" customFormat="1" ht="11.25" x14ac:dyDescent="0.2">
      <c r="A16" s="14"/>
      <c r="C16" s="6" t="s">
        <v>545</v>
      </c>
      <c r="D16" s="6" t="s">
        <v>545</v>
      </c>
      <c r="E16" s="6" t="s">
        <v>545</v>
      </c>
      <c r="F16" s="6" t="s">
        <v>545</v>
      </c>
      <c r="G16" s="6" t="s">
        <v>545</v>
      </c>
      <c r="H16" s="6" t="s">
        <v>545</v>
      </c>
      <c r="I16" s="6" t="s">
        <v>545</v>
      </c>
      <c r="J16" s="6" t="s">
        <v>545</v>
      </c>
      <c r="K16" s="6" t="s">
        <v>545</v>
      </c>
      <c r="L16" s="6" t="s">
        <v>545</v>
      </c>
      <c r="M16" s="6" t="s">
        <v>545</v>
      </c>
      <c r="N16" s="6" t="s">
        <v>545</v>
      </c>
      <c r="O16" s="6" t="s">
        <v>545</v>
      </c>
      <c r="P16" s="6" t="s">
        <v>545</v>
      </c>
      <c r="Q16" s="6" t="s">
        <v>545</v>
      </c>
      <c r="R16" s="6" t="s">
        <v>545</v>
      </c>
      <c r="S16" s="6" t="s">
        <v>545</v>
      </c>
      <c r="T16" s="6" t="s">
        <v>545</v>
      </c>
    </row>
    <row r="17" spans="1:20" s="1" customFormat="1" ht="11.25" x14ac:dyDescent="0.2">
      <c r="A17" s="11" t="s">
        <v>533</v>
      </c>
      <c r="N17" s="12"/>
      <c r="O17" s="12"/>
      <c r="P17" s="19"/>
      <c r="S17" s="12"/>
    </row>
    <row r="18" spans="1:20" s="1" customFormat="1" ht="11.25" x14ac:dyDescent="0.2">
      <c r="A18" s="2" t="s">
        <v>26</v>
      </c>
      <c r="B18" s="1" t="s">
        <v>27</v>
      </c>
      <c r="C18" s="12">
        <v>11630.26</v>
      </c>
      <c r="D18" s="12">
        <v>0</v>
      </c>
      <c r="E18" s="12">
        <v>846</v>
      </c>
      <c r="F18" s="12">
        <v>528</v>
      </c>
      <c r="G18" s="12">
        <v>616.79999999999995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f t="shared" si="0"/>
        <v>13621.06</v>
      </c>
      <c r="O18" s="12">
        <v>2630.68</v>
      </c>
      <c r="P18" s="19">
        <v>0</v>
      </c>
      <c r="Q18" s="12">
        <v>1350.48</v>
      </c>
      <c r="R18" s="12">
        <v>-0.1000000000003638</v>
      </c>
      <c r="S18" s="12">
        <f t="shared" si="1"/>
        <v>3981.0599999999995</v>
      </c>
      <c r="T18" s="12">
        <v>9640</v>
      </c>
    </row>
    <row r="19" spans="1:20" s="1" customFormat="1" ht="11.25" x14ac:dyDescent="0.2">
      <c r="A19" s="2" t="s">
        <v>28</v>
      </c>
      <c r="B19" s="1" t="s">
        <v>29</v>
      </c>
      <c r="C19" s="12">
        <v>10232.4</v>
      </c>
      <c r="D19" s="12">
        <v>400</v>
      </c>
      <c r="E19" s="12">
        <v>707</v>
      </c>
      <c r="F19" s="12">
        <v>484</v>
      </c>
      <c r="G19" s="12">
        <v>513.4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f t="shared" si="0"/>
        <v>12336.8</v>
      </c>
      <c r="O19" s="12">
        <v>2498.59</v>
      </c>
      <c r="P19" s="19">
        <v>0</v>
      </c>
      <c r="Q19" s="12">
        <v>1176.72</v>
      </c>
      <c r="R19" s="12">
        <v>-1.0000000002037268E-2</v>
      </c>
      <c r="S19" s="12">
        <f t="shared" si="1"/>
        <v>3675.2999999999984</v>
      </c>
      <c r="T19" s="12">
        <v>8661.5</v>
      </c>
    </row>
    <row r="20" spans="1:20" s="1" customFormat="1" ht="11.25" x14ac:dyDescent="0.2">
      <c r="A20" s="2" t="s">
        <v>30</v>
      </c>
      <c r="B20" s="1" t="s">
        <v>31</v>
      </c>
      <c r="C20" s="12">
        <v>9700.91</v>
      </c>
      <c r="D20" s="12">
        <v>200</v>
      </c>
      <c r="E20" s="12">
        <v>707</v>
      </c>
      <c r="F20" s="12">
        <v>484</v>
      </c>
      <c r="G20" s="12">
        <v>513.4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f t="shared" si="0"/>
        <v>11605.31</v>
      </c>
      <c r="O20" s="12">
        <v>2231.5699999999997</v>
      </c>
      <c r="P20" s="19">
        <v>0</v>
      </c>
      <c r="Q20" s="12">
        <v>1121.8399999999999</v>
      </c>
      <c r="R20" s="12">
        <v>104.39999999999964</v>
      </c>
      <c r="S20" s="12">
        <f t="shared" si="1"/>
        <v>3457.8099999999995</v>
      </c>
      <c r="T20" s="12">
        <v>8147.5</v>
      </c>
    </row>
    <row r="21" spans="1:20" s="1" customFormat="1" ht="11.25" x14ac:dyDescent="0.2">
      <c r="A21" s="2" t="s">
        <v>32</v>
      </c>
      <c r="B21" s="1" t="s">
        <v>33</v>
      </c>
      <c r="C21" s="12">
        <v>10814.72</v>
      </c>
      <c r="D21" s="12">
        <v>0</v>
      </c>
      <c r="E21" s="12">
        <v>820</v>
      </c>
      <c r="F21" s="12">
        <v>510</v>
      </c>
      <c r="G21" s="12">
        <v>308.04000000000002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f t="shared" si="0"/>
        <v>12452.76</v>
      </c>
      <c r="O21" s="12">
        <v>2546.56</v>
      </c>
      <c r="P21" s="19">
        <v>0</v>
      </c>
      <c r="Q21" s="12">
        <v>1270.6400000000001</v>
      </c>
      <c r="R21" s="12">
        <v>4736.0600000000013</v>
      </c>
      <c r="S21" s="12">
        <f t="shared" si="1"/>
        <v>8553.260000000002</v>
      </c>
      <c r="T21" s="12">
        <v>3899.5</v>
      </c>
    </row>
    <row r="22" spans="1:20" s="1" customFormat="1" ht="11.25" x14ac:dyDescent="0.2">
      <c r="A22" s="2" t="s">
        <v>34</v>
      </c>
      <c r="B22" s="1" t="s">
        <v>35</v>
      </c>
      <c r="C22" s="12">
        <v>8578.5</v>
      </c>
      <c r="D22" s="12">
        <v>400</v>
      </c>
      <c r="E22" s="12">
        <v>601</v>
      </c>
      <c r="F22" s="12">
        <v>361</v>
      </c>
      <c r="G22" s="12">
        <v>308.04000000000002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f t="shared" si="0"/>
        <v>10248.540000000001</v>
      </c>
      <c r="O22" s="12">
        <v>967.82</v>
      </c>
      <c r="P22" s="19">
        <v>0</v>
      </c>
      <c r="Q22" s="12">
        <v>986.52</v>
      </c>
      <c r="R22" s="12">
        <v>3844.7000000000007</v>
      </c>
      <c r="S22" s="12">
        <f t="shared" si="1"/>
        <v>5799.0400000000009</v>
      </c>
      <c r="T22" s="12">
        <v>4449.5</v>
      </c>
    </row>
    <row r="23" spans="1:20" s="6" customFormat="1" ht="11.25" x14ac:dyDescent="0.2">
      <c r="A23" s="14"/>
      <c r="C23" s="6" t="s">
        <v>545</v>
      </c>
      <c r="D23" s="6" t="s">
        <v>545</v>
      </c>
      <c r="E23" s="6" t="s">
        <v>545</v>
      </c>
      <c r="F23" s="6" t="s">
        <v>545</v>
      </c>
      <c r="G23" s="6" t="s">
        <v>545</v>
      </c>
      <c r="H23" s="6" t="s">
        <v>545</v>
      </c>
      <c r="I23" s="6" t="s">
        <v>545</v>
      </c>
      <c r="J23" s="6" t="s">
        <v>545</v>
      </c>
      <c r="K23" s="6" t="s">
        <v>545</v>
      </c>
      <c r="L23" s="6" t="s">
        <v>545</v>
      </c>
      <c r="M23" s="6" t="s">
        <v>545</v>
      </c>
      <c r="N23" s="6" t="s">
        <v>545</v>
      </c>
      <c r="O23" s="6" t="s">
        <v>545</v>
      </c>
      <c r="P23" s="6" t="s">
        <v>545</v>
      </c>
      <c r="Q23" s="6" t="s">
        <v>545</v>
      </c>
      <c r="R23" s="6" t="s">
        <v>545</v>
      </c>
      <c r="S23" s="6" t="s">
        <v>545</v>
      </c>
      <c r="T23" s="6" t="s">
        <v>545</v>
      </c>
    </row>
    <row r="24" spans="1:20" s="1" customFormat="1" ht="11.25" x14ac:dyDescent="0.2">
      <c r="A24" s="11" t="s">
        <v>534</v>
      </c>
      <c r="N24" s="12"/>
      <c r="O24" s="12"/>
      <c r="P24" s="13"/>
      <c r="S24" s="12"/>
    </row>
    <row r="25" spans="1:20" s="1" customFormat="1" ht="11.25" x14ac:dyDescent="0.2">
      <c r="A25" s="2" t="s">
        <v>36</v>
      </c>
      <c r="B25" s="1" t="s">
        <v>37</v>
      </c>
      <c r="C25" s="12">
        <v>8606.4</v>
      </c>
      <c r="D25" s="12">
        <v>0</v>
      </c>
      <c r="E25" s="12">
        <v>603</v>
      </c>
      <c r="F25" s="12">
        <v>378</v>
      </c>
      <c r="G25" s="12">
        <v>616.79999999999995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f t="shared" si="0"/>
        <v>10204.199999999999</v>
      </c>
      <c r="O25" s="12">
        <v>959.86</v>
      </c>
      <c r="P25" s="19">
        <v>0</v>
      </c>
      <c r="Q25" s="12">
        <v>989.74</v>
      </c>
      <c r="R25" s="12">
        <v>-0.40000000000145519</v>
      </c>
      <c r="S25" s="12">
        <f t="shared" si="1"/>
        <v>1949.1999999999985</v>
      </c>
      <c r="T25" s="12">
        <v>8255</v>
      </c>
    </row>
    <row r="26" spans="1:20" s="1" customFormat="1" ht="11.25" x14ac:dyDescent="0.2">
      <c r="A26" s="2" t="s">
        <v>38</v>
      </c>
      <c r="B26" s="1" t="s">
        <v>39</v>
      </c>
      <c r="C26" s="12">
        <v>12266.4</v>
      </c>
      <c r="D26" s="12">
        <v>0</v>
      </c>
      <c r="E26" s="12">
        <v>774.5</v>
      </c>
      <c r="F26" s="12">
        <v>508</v>
      </c>
      <c r="G26" s="12">
        <v>513.4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f t="shared" si="0"/>
        <v>14062.3</v>
      </c>
      <c r="O26" s="12">
        <v>1322.9</v>
      </c>
      <c r="P26" s="19">
        <v>0</v>
      </c>
      <c r="Q26" s="12">
        <v>1410.64</v>
      </c>
      <c r="R26" s="12">
        <v>-0.24000000000160071</v>
      </c>
      <c r="S26" s="12">
        <f t="shared" si="1"/>
        <v>2733.2999999999984</v>
      </c>
      <c r="T26" s="12">
        <v>11329</v>
      </c>
    </row>
    <row r="27" spans="1:20" s="1" customFormat="1" ht="11.25" x14ac:dyDescent="0.2">
      <c r="A27" s="2" t="s">
        <v>40</v>
      </c>
      <c r="B27" s="1" t="s">
        <v>41</v>
      </c>
      <c r="C27" s="12">
        <v>10483.709999999999</v>
      </c>
      <c r="D27" s="12">
        <v>0</v>
      </c>
      <c r="E27" s="12">
        <v>801</v>
      </c>
      <c r="F27" s="12">
        <v>539</v>
      </c>
      <c r="G27" s="12">
        <v>616.79999999999995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703.38</v>
      </c>
      <c r="N27" s="12">
        <f t="shared" si="0"/>
        <v>13143.889999999998</v>
      </c>
      <c r="O27" s="12">
        <v>2481.5299999999997</v>
      </c>
      <c r="P27" s="19">
        <v>0</v>
      </c>
      <c r="Q27" s="12">
        <v>1213.3399999999999</v>
      </c>
      <c r="R27" s="12">
        <v>5456.0199999999968</v>
      </c>
      <c r="S27" s="12">
        <f t="shared" si="1"/>
        <v>9150.8899999999958</v>
      </c>
      <c r="T27" s="12">
        <v>3993</v>
      </c>
    </row>
    <row r="28" spans="1:20" s="1" customFormat="1" ht="11.25" x14ac:dyDescent="0.2">
      <c r="A28" s="2" t="s">
        <v>42</v>
      </c>
      <c r="B28" s="1" t="s">
        <v>43</v>
      </c>
      <c r="C28" s="12">
        <v>11597.1</v>
      </c>
      <c r="D28" s="12">
        <v>400</v>
      </c>
      <c r="E28" s="12">
        <v>815</v>
      </c>
      <c r="F28" s="12">
        <v>496</v>
      </c>
      <c r="G28" s="12">
        <v>616.79999999999995</v>
      </c>
      <c r="H28" s="12">
        <v>3202.09</v>
      </c>
      <c r="I28" s="12">
        <v>0</v>
      </c>
      <c r="J28" s="12">
        <v>0</v>
      </c>
      <c r="K28" s="12">
        <v>0</v>
      </c>
      <c r="L28" s="12">
        <v>0</v>
      </c>
      <c r="M28" s="12">
        <v>773.14</v>
      </c>
      <c r="N28" s="12">
        <f t="shared" si="0"/>
        <v>17900.129999999997</v>
      </c>
      <c r="O28" s="12">
        <v>3434.12</v>
      </c>
      <c r="P28" s="19">
        <v>0</v>
      </c>
      <c r="Q28" s="12">
        <v>1333.66</v>
      </c>
      <c r="R28" s="12">
        <v>4150.8499999999985</v>
      </c>
      <c r="S28" s="12">
        <f t="shared" si="1"/>
        <v>8918.6299999999974</v>
      </c>
      <c r="T28" s="12">
        <v>8981.5</v>
      </c>
    </row>
    <row r="29" spans="1:20" s="1" customFormat="1" ht="11.25" x14ac:dyDescent="0.2">
      <c r="A29" s="2" t="s">
        <v>44</v>
      </c>
      <c r="B29" s="1" t="s">
        <v>45</v>
      </c>
      <c r="C29" s="12">
        <v>10550.67</v>
      </c>
      <c r="D29" s="12">
        <v>0</v>
      </c>
      <c r="E29" s="12">
        <v>801</v>
      </c>
      <c r="F29" s="12">
        <v>269.5</v>
      </c>
      <c r="G29" s="12">
        <f>256.7+2310.3</f>
        <v>2567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f t="shared" si="0"/>
        <v>14188.17</v>
      </c>
      <c r="O29" s="12">
        <v>0</v>
      </c>
      <c r="P29" s="13">
        <v>-342.3</v>
      </c>
      <c r="Q29" s="12">
        <v>1213.3399999999999</v>
      </c>
      <c r="R29" s="12">
        <v>5216.130000000001</v>
      </c>
      <c r="S29" s="12">
        <f t="shared" si="1"/>
        <v>6087.170000000001</v>
      </c>
      <c r="T29" s="12">
        <v>8101</v>
      </c>
    </row>
    <row r="30" spans="1:20" s="1" customFormat="1" ht="11.25" x14ac:dyDescent="0.2">
      <c r="A30" s="2" t="s">
        <v>46</v>
      </c>
      <c r="B30" s="1" t="s">
        <v>47</v>
      </c>
      <c r="C30" s="12">
        <v>11210.52</v>
      </c>
      <c r="D30" s="12">
        <v>0</v>
      </c>
      <c r="E30" s="12">
        <v>815</v>
      </c>
      <c r="F30" s="12">
        <v>413.39</v>
      </c>
      <c r="G30" s="12">
        <v>513.4</v>
      </c>
      <c r="H30" s="12">
        <v>402.68</v>
      </c>
      <c r="I30" s="12">
        <v>0</v>
      </c>
      <c r="J30" s="12">
        <v>0</v>
      </c>
      <c r="K30" s="12">
        <v>0</v>
      </c>
      <c r="L30" s="12">
        <v>0</v>
      </c>
      <c r="M30" s="12">
        <v>386.57</v>
      </c>
      <c r="N30" s="12">
        <f t="shared" si="0"/>
        <v>13741.56</v>
      </c>
      <c r="O30" s="12">
        <v>2234.9499999999998</v>
      </c>
      <c r="P30" s="19">
        <v>0</v>
      </c>
      <c r="Q30" s="12">
        <v>1333.66</v>
      </c>
      <c r="R30" s="12">
        <v>5087.9500000000007</v>
      </c>
      <c r="S30" s="12">
        <f t="shared" si="1"/>
        <v>8656.5600000000013</v>
      </c>
      <c r="T30" s="12">
        <v>5085</v>
      </c>
    </row>
    <row r="31" spans="1:20" s="1" customFormat="1" ht="11.25" x14ac:dyDescent="0.2">
      <c r="A31" s="2" t="s">
        <v>48</v>
      </c>
      <c r="B31" s="1" t="s">
        <v>49</v>
      </c>
      <c r="C31" s="12">
        <v>11597.1</v>
      </c>
      <c r="D31" s="12">
        <v>400</v>
      </c>
      <c r="E31" s="12">
        <v>815</v>
      </c>
      <c r="F31" s="12">
        <v>496</v>
      </c>
      <c r="G31" s="12">
        <v>513.4</v>
      </c>
      <c r="H31" s="12">
        <v>3292.29</v>
      </c>
      <c r="I31" s="12">
        <v>0</v>
      </c>
      <c r="J31" s="12">
        <v>0</v>
      </c>
      <c r="K31" s="12">
        <v>0</v>
      </c>
      <c r="L31" s="12">
        <v>0</v>
      </c>
      <c r="M31" s="12">
        <v>1159.71</v>
      </c>
      <c r="N31" s="12">
        <f t="shared" si="0"/>
        <v>18273.5</v>
      </c>
      <c r="O31" s="12">
        <v>3442.4</v>
      </c>
      <c r="P31" s="19">
        <v>0</v>
      </c>
      <c r="Q31" s="12">
        <v>1333.66</v>
      </c>
      <c r="R31" s="12">
        <v>5087.9399999999987</v>
      </c>
      <c r="S31" s="12">
        <f t="shared" si="1"/>
        <v>9864</v>
      </c>
      <c r="T31" s="12">
        <v>8409.5</v>
      </c>
    </row>
    <row r="32" spans="1:20" s="1" customFormat="1" ht="11.25" x14ac:dyDescent="0.2">
      <c r="A32" s="2" t="s">
        <v>50</v>
      </c>
      <c r="B32" s="1" t="s">
        <v>51</v>
      </c>
      <c r="C32" s="12">
        <v>10518.88</v>
      </c>
      <c r="D32" s="12">
        <v>0</v>
      </c>
      <c r="E32" s="12">
        <v>801</v>
      </c>
      <c r="F32" s="12">
        <v>539</v>
      </c>
      <c r="G32" s="12">
        <v>308.04000000000002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703.38</v>
      </c>
      <c r="N32" s="12">
        <f t="shared" si="0"/>
        <v>12870.3</v>
      </c>
      <c r="O32" s="12">
        <v>2454.5100000000002</v>
      </c>
      <c r="P32" s="19">
        <v>0</v>
      </c>
      <c r="Q32" s="12">
        <v>1213.3399999999999</v>
      </c>
      <c r="R32" s="12">
        <v>7674.9499999999989</v>
      </c>
      <c r="S32" s="12">
        <f t="shared" si="1"/>
        <v>11342.8</v>
      </c>
      <c r="T32" s="12">
        <v>1527.5</v>
      </c>
    </row>
    <row r="33" spans="1:20" s="1" customFormat="1" ht="11.25" x14ac:dyDescent="0.2">
      <c r="A33" s="2" t="s">
        <v>52</v>
      </c>
      <c r="B33" s="1" t="s">
        <v>53</v>
      </c>
      <c r="C33" s="12">
        <v>12028.43</v>
      </c>
      <c r="D33" s="12">
        <v>0</v>
      </c>
      <c r="E33" s="12">
        <v>915</v>
      </c>
      <c r="F33" s="12">
        <v>616</v>
      </c>
      <c r="G33" s="12">
        <v>205.36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803.86</v>
      </c>
      <c r="N33" s="12">
        <f t="shared" si="0"/>
        <v>14568.650000000001</v>
      </c>
      <c r="O33" s="12">
        <v>2658.04</v>
      </c>
      <c r="P33" s="19">
        <v>0</v>
      </c>
      <c r="Q33" s="12">
        <v>1386.66</v>
      </c>
      <c r="R33" s="12">
        <v>7502.9500000000007</v>
      </c>
      <c r="S33" s="12">
        <f t="shared" si="1"/>
        <v>11547.650000000001</v>
      </c>
      <c r="T33" s="12">
        <v>3021</v>
      </c>
    </row>
    <row r="34" spans="1:20" s="1" customFormat="1" ht="11.25" x14ac:dyDescent="0.2">
      <c r="A34" s="2" t="s">
        <v>54</v>
      </c>
      <c r="B34" s="1" t="s">
        <v>55</v>
      </c>
      <c r="C34" s="12">
        <v>12057.9</v>
      </c>
      <c r="D34" s="12">
        <v>400</v>
      </c>
      <c r="E34" s="12">
        <v>915</v>
      </c>
      <c r="F34" s="12">
        <v>616</v>
      </c>
      <c r="G34" s="12">
        <v>205.36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f t="shared" si="0"/>
        <v>14194.26</v>
      </c>
      <c r="O34" s="12">
        <v>2690.19</v>
      </c>
      <c r="P34" s="19">
        <v>0</v>
      </c>
      <c r="Q34" s="12">
        <v>1386.66</v>
      </c>
      <c r="R34" s="12">
        <v>8382.41</v>
      </c>
      <c r="S34" s="12">
        <f t="shared" si="1"/>
        <v>12459.26</v>
      </c>
      <c r="T34" s="12">
        <v>1735</v>
      </c>
    </row>
    <row r="35" spans="1:20" s="1" customFormat="1" ht="11.25" x14ac:dyDescent="0.2">
      <c r="A35" s="2" t="s">
        <v>56</v>
      </c>
      <c r="B35" s="1" t="s">
        <v>57</v>
      </c>
      <c r="C35" s="12">
        <v>11597.1</v>
      </c>
      <c r="D35" s="12">
        <v>400</v>
      </c>
      <c r="E35" s="12">
        <v>864</v>
      </c>
      <c r="F35" s="12">
        <v>582</v>
      </c>
      <c r="G35" s="12">
        <v>205.36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f t="shared" si="0"/>
        <v>13648.460000000001</v>
      </c>
      <c r="O35" s="12">
        <v>2265.52</v>
      </c>
      <c r="P35" s="19">
        <v>0</v>
      </c>
      <c r="Q35" s="12">
        <v>1333.66</v>
      </c>
      <c r="R35" s="12">
        <v>6184.7800000000007</v>
      </c>
      <c r="S35" s="12">
        <f t="shared" si="1"/>
        <v>9783.9600000000009</v>
      </c>
      <c r="T35" s="12">
        <v>3864.5</v>
      </c>
    </row>
    <row r="36" spans="1:20" s="1" customFormat="1" ht="11.25" x14ac:dyDescent="0.2">
      <c r="A36" s="2" t="s">
        <v>58</v>
      </c>
      <c r="B36" s="1" t="s">
        <v>59</v>
      </c>
      <c r="C36" s="12">
        <v>10550.7</v>
      </c>
      <c r="D36" s="12">
        <v>200</v>
      </c>
      <c r="E36" s="12">
        <v>801</v>
      </c>
      <c r="F36" s="12">
        <v>539</v>
      </c>
      <c r="G36" s="12">
        <v>205.36</v>
      </c>
      <c r="H36" s="12">
        <v>1852.23</v>
      </c>
      <c r="I36" s="12">
        <v>0</v>
      </c>
      <c r="J36" s="12">
        <v>0</v>
      </c>
      <c r="K36" s="12">
        <v>0</v>
      </c>
      <c r="L36" s="12">
        <v>0</v>
      </c>
      <c r="M36" s="12">
        <v>703.38</v>
      </c>
      <c r="N36" s="12">
        <f t="shared" si="0"/>
        <v>14851.67</v>
      </c>
      <c r="O36" s="12">
        <v>2919.87</v>
      </c>
      <c r="P36" s="19">
        <v>0</v>
      </c>
      <c r="Q36" s="12">
        <v>1213.3399999999999</v>
      </c>
      <c r="R36" s="12">
        <v>6448.4599999999991</v>
      </c>
      <c r="S36" s="12">
        <f t="shared" si="1"/>
        <v>10581.669999999998</v>
      </c>
      <c r="T36" s="12">
        <v>4270</v>
      </c>
    </row>
    <row r="37" spans="1:20" s="1" customFormat="1" ht="11.25" x14ac:dyDescent="0.2">
      <c r="A37" s="2" t="s">
        <v>60</v>
      </c>
      <c r="B37" s="1" t="s">
        <v>61</v>
      </c>
      <c r="C37" s="12">
        <v>7837.5</v>
      </c>
      <c r="D37" s="12">
        <v>0</v>
      </c>
      <c r="E37" s="12">
        <v>564</v>
      </c>
      <c r="F37" s="12">
        <v>352</v>
      </c>
      <c r="G37" s="12">
        <v>205.36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f t="shared" si="0"/>
        <v>8958.86</v>
      </c>
      <c r="O37" s="12">
        <v>1211.3399999999999</v>
      </c>
      <c r="P37" s="19">
        <v>0</v>
      </c>
      <c r="Q37" s="12">
        <v>901.32</v>
      </c>
      <c r="R37" s="12">
        <v>4145.2000000000007</v>
      </c>
      <c r="S37" s="12">
        <f t="shared" si="1"/>
        <v>6257.8600000000006</v>
      </c>
      <c r="T37" s="12">
        <v>2701</v>
      </c>
    </row>
    <row r="38" spans="1:20" s="1" customFormat="1" ht="11.25" x14ac:dyDescent="0.2">
      <c r="A38" s="2" t="s">
        <v>62</v>
      </c>
      <c r="B38" s="1" t="s">
        <v>63</v>
      </c>
      <c r="C38" s="12">
        <v>10550.7</v>
      </c>
      <c r="D38" s="12">
        <v>200</v>
      </c>
      <c r="E38" s="12">
        <v>801</v>
      </c>
      <c r="F38" s="12">
        <v>539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703.38</v>
      </c>
      <c r="N38" s="12">
        <f t="shared" si="0"/>
        <v>12794.08</v>
      </c>
      <c r="O38" s="12">
        <v>1381.26</v>
      </c>
      <c r="P38" s="13">
        <v>-631.71</v>
      </c>
      <c r="Q38" s="12">
        <v>1213.3399999999999</v>
      </c>
      <c r="R38" s="12">
        <v>2705.6900000000005</v>
      </c>
      <c r="S38" s="12">
        <f t="shared" si="1"/>
        <v>4668.58</v>
      </c>
      <c r="T38" s="12">
        <v>8125.5</v>
      </c>
    </row>
    <row r="39" spans="1:20" s="1" customFormat="1" ht="11.25" x14ac:dyDescent="0.2">
      <c r="A39" s="2" t="s">
        <v>64</v>
      </c>
      <c r="B39" s="1" t="s">
        <v>65</v>
      </c>
      <c r="C39" s="12">
        <v>10550.7</v>
      </c>
      <c r="D39" s="12">
        <v>200</v>
      </c>
      <c r="E39" s="12">
        <v>801</v>
      </c>
      <c r="F39" s="12">
        <v>539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703.38</v>
      </c>
      <c r="N39" s="12">
        <f t="shared" si="0"/>
        <v>12794.08</v>
      </c>
      <c r="O39" s="12">
        <v>1904.1</v>
      </c>
      <c r="P39" s="19">
        <v>0</v>
      </c>
      <c r="Q39" s="12">
        <v>1213.3399999999999</v>
      </c>
      <c r="R39" s="12">
        <v>5105.6399999999994</v>
      </c>
      <c r="S39" s="12">
        <f t="shared" si="1"/>
        <v>8223.0799999999981</v>
      </c>
      <c r="T39" s="12">
        <v>4571</v>
      </c>
    </row>
    <row r="40" spans="1:20" s="1" customFormat="1" ht="11.25" x14ac:dyDescent="0.2">
      <c r="A40" s="2" t="s">
        <v>66</v>
      </c>
      <c r="B40" s="1" t="s">
        <v>67</v>
      </c>
      <c r="C40" s="12">
        <v>7837.5</v>
      </c>
      <c r="D40" s="12">
        <v>0</v>
      </c>
      <c r="E40" s="12">
        <v>564</v>
      </c>
      <c r="F40" s="12">
        <v>352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522.5</v>
      </c>
      <c r="N40" s="12">
        <f t="shared" si="0"/>
        <v>9276</v>
      </c>
      <c r="O40" s="12">
        <v>763.7</v>
      </c>
      <c r="P40" s="19">
        <v>0</v>
      </c>
      <c r="Q40" s="12">
        <v>901.32</v>
      </c>
      <c r="R40" s="12">
        <v>-2.0000000000436557E-2</v>
      </c>
      <c r="S40" s="12">
        <f t="shared" si="1"/>
        <v>1664.9999999999995</v>
      </c>
      <c r="T40" s="12">
        <v>7611</v>
      </c>
    </row>
    <row r="41" spans="1:20" s="1" customFormat="1" ht="11.25" x14ac:dyDescent="0.2">
      <c r="A41" s="2" t="s">
        <v>68</v>
      </c>
      <c r="B41" s="1" t="s">
        <v>69</v>
      </c>
      <c r="C41" s="12">
        <v>10550.7</v>
      </c>
      <c r="D41" s="12">
        <v>400</v>
      </c>
      <c r="E41" s="12">
        <v>801</v>
      </c>
      <c r="F41" s="12">
        <v>539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f t="shared" si="0"/>
        <v>12290.7</v>
      </c>
      <c r="O41" s="12">
        <v>2455.5500000000002</v>
      </c>
      <c r="P41" s="19">
        <v>0</v>
      </c>
      <c r="Q41" s="12">
        <v>1213.3399999999999</v>
      </c>
      <c r="R41" s="12">
        <v>2100.3100000000013</v>
      </c>
      <c r="S41" s="12">
        <f t="shared" si="1"/>
        <v>5769.2000000000016</v>
      </c>
      <c r="T41" s="12">
        <v>6521.5</v>
      </c>
    </row>
    <row r="42" spans="1:20" s="1" customFormat="1" ht="11.25" x14ac:dyDescent="0.2">
      <c r="A42" s="2" t="s">
        <v>70</v>
      </c>
      <c r="B42" s="1" t="s">
        <v>71</v>
      </c>
      <c r="C42" s="12">
        <v>10550.7</v>
      </c>
      <c r="D42" s="12">
        <v>400</v>
      </c>
      <c r="E42" s="12">
        <v>801</v>
      </c>
      <c r="F42" s="12">
        <v>539</v>
      </c>
      <c r="G42" s="12">
        <v>0</v>
      </c>
      <c r="H42" s="12">
        <v>194.27</v>
      </c>
      <c r="I42" s="12">
        <v>0</v>
      </c>
      <c r="J42" s="12">
        <v>0</v>
      </c>
      <c r="K42" s="12">
        <v>0</v>
      </c>
      <c r="L42" s="12">
        <v>0</v>
      </c>
      <c r="M42" s="12">
        <v>1406.76</v>
      </c>
      <c r="N42" s="12">
        <f t="shared" si="0"/>
        <v>13891.730000000001</v>
      </c>
      <c r="O42" s="12">
        <v>2699.94</v>
      </c>
      <c r="P42" s="19">
        <v>0</v>
      </c>
      <c r="Q42" s="12">
        <v>1213.3399999999999</v>
      </c>
      <c r="R42" s="12">
        <v>4819.4500000000007</v>
      </c>
      <c r="S42" s="12">
        <f t="shared" si="1"/>
        <v>8732.73</v>
      </c>
      <c r="T42" s="12">
        <v>5159</v>
      </c>
    </row>
    <row r="43" spans="1:20" s="1" customFormat="1" ht="11.25" x14ac:dyDescent="0.2">
      <c r="A43" s="2" t="s">
        <v>72</v>
      </c>
      <c r="B43" s="1" t="s">
        <v>73</v>
      </c>
      <c r="C43" s="12">
        <v>10550.7</v>
      </c>
      <c r="D43" s="12">
        <v>400</v>
      </c>
      <c r="E43" s="12">
        <v>801</v>
      </c>
      <c r="F43" s="12">
        <v>539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f t="shared" si="0"/>
        <v>12290.7</v>
      </c>
      <c r="O43" s="12">
        <v>2488.79</v>
      </c>
      <c r="P43" s="19">
        <v>0</v>
      </c>
      <c r="Q43" s="12">
        <v>1213.3399999999999</v>
      </c>
      <c r="R43" s="12">
        <v>3850.0699999999997</v>
      </c>
      <c r="S43" s="12">
        <f t="shared" si="1"/>
        <v>7552.2</v>
      </c>
      <c r="T43" s="12">
        <v>4738.5</v>
      </c>
    </row>
    <row r="44" spans="1:20" s="1" customFormat="1" ht="11.25" x14ac:dyDescent="0.2">
      <c r="A44" s="2" t="s">
        <v>74</v>
      </c>
      <c r="B44" s="1" t="s">
        <v>75</v>
      </c>
      <c r="C44" s="12">
        <v>12105.11</v>
      </c>
      <c r="D44" s="12">
        <v>0</v>
      </c>
      <c r="E44" s="12">
        <v>926</v>
      </c>
      <c r="F44" s="12">
        <v>483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418.53</v>
      </c>
      <c r="N44" s="12">
        <f t="shared" si="0"/>
        <v>13932.640000000001</v>
      </c>
      <c r="O44" s="12">
        <v>1946.4099999999999</v>
      </c>
      <c r="P44" s="19">
        <v>0</v>
      </c>
      <c r="Q44" s="12">
        <v>1443.92</v>
      </c>
      <c r="R44" s="12">
        <v>4185.8100000000013</v>
      </c>
      <c r="S44" s="12">
        <f t="shared" si="1"/>
        <v>7576.1400000000012</v>
      </c>
      <c r="T44" s="12">
        <v>6356.5</v>
      </c>
    </row>
    <row r="45" spans="1:20" s="1" customFormat="1" ht="11.25" x14ac:dyDescent="0.2">
      <c r="A45" s="2" t="s">
        <v>76</v>
      </c>
      <c r="B45" s="1" t="s">
        <v>77</v>
      </c>
      <c r="C45" s="12">
        <v>10550.7</v>
      </c>
      <c r="D45" s="12">
        <v>400</v>
      </c>
      <c r="E45" s="12">
        <v>801</v>
      </c>
      <c r="F45" s="12">
        <v>539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703.38</v>
      </c>
      <c r="N45" s="12">
        <f t="shared" si="0"/>
        <v>12994.08</v>
      </c>
      <c r="O45" s="12">
        <v>2384.13</v>
      </c>
      <c r="P45" s="19">
        <v>0</v>
      </c>
      <c r="Q45" s="12">
        <v>1213.3399999999999</v>
      </c>
      <c r="R45" s="12">
        <v>1219.6100000000006</v>
      </c>
      <c r="S45" s="12">
        <f t="shared" si="1"/>
        <v>4817.0800000000008</v>
      </c>
      <c r="T45" s="12">
        <v>8177</v>
      </c>
    </row>
    <row r="46" spans="1:20" s="1" customFormat="1" ht="11.25" x14ac:dyDescent="0.2">
      <c r="A46" s="2" t="s">
        <v>78</v>
      </c>
      <c r="B46" s="1" t="s">
        <v>79</v>
      </c>
      <c r="C46" s="12">
        <v>10312.4</v>
      </c>
      <c r="D46" s="12">
        <v>0</v>
      </c>
      <c r="E46" s="12">
        <v>820</v>
      </c>
      <c r="F46" s="12">
        <v>510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f t="shared" si="0"/>
        <v>11642.4</v>
      </c>
      <c r="O46" s="12">
        <v>1226.6600000000001</v>
      </c>
      <c r="P46" s="19">
        <v>0</v>
      </c>
      <c r="Q46" s="12">
        <v>1270.6400000000001</v>
      </c>
      <c r="R46" s="12">
        <v>9.9999999998544808E-2</v>
      </c>
      <c r="S46" s="12">
        <f t="shared" si="1"/>
        <v>2497.3999999999987</v>
      </c>
      <c r="T46" s="12">
        <v>9145</v>
      </c>
    </row>
    <row r="47" spans="1:20" s="1" customFormat="1" ht="11.25" x14ac:dyDescent="0.2">
      <c r="A47" s="2" t="s">
        <v>80</v>
      </c>
      <c r="B47" s="1" t="s">
        <v>81</v>
      </c>
      <c r="C47" s="12">
        <v>8440.5300000000007</v>
      </c>
      <c r="D47" s="12">
        <v>0</v>
      </c>
      <c r="E47" s="12">
        <v>915</v>
      </c>
      <c r="F47" s="12">
        <v>616</v>
      </c>
      <c r="G47" s="12">
        <v>0</v>
      </c>
      <c r="H47" s="12">
        <v>1487.14</v>
      </c>
      <c r="I47" s="12">
        <v>0</v>
      </c>
      <c r="J47" s="12">
        <v>0</v>
      </c>
      <c r="K47" s="12">
        <v>0</v>
      </c>
      <c r="L47" s="12">
        <v>0</v>
      </c>
      <c r="M47" s="12">
        <v>803.86</v>
      </c>
      <c r="N47" s="12">
        <f t="shared" si="0"/>
        <v>12262.53</v>
      </c>
      <c r="O47" s="12">
        <v>1212.01</v>
      </c>
      <c r="P47" s="19">
        <v>0</v>
      </c>
      <c r="Q47" s="12">
        <v>1386.66</v>
      </c>
      <c r="R47" s="12">
        <v>120.36000000000058</v>
      </c>
      <c r="S47" s="12">
        <f t="shared" si="1"/>
        <v>2719.0300000000007</v>
      </c>
      <c r="T47" s="12">
        <v>9543.5</v>
      </c>
    </row>
    <row r="48" spans="1:20" s="6" customFormat="1" ht="11.25" x14ac:dyDescent="0.2">
      <c r="A48" s="14"/>
      <c r="C48" s="6" t="s">
        <v>545</v>
      </c>
      <c r="D48" s="6" t="s">
        <v>545</v>
      </c>
      <c r="E48" s="6" t="s">
        <v>545</v>
      </c>
      <c r="F48" s="6" t="s">
        <v>545</v>
      </c>
      <c r="G48" s="6" t="s">
        <v>545</v>
      </c>
      <c r="H48" s="6" t="s">
        <v>545</v>
      </c>
      <c r="I48" s="6" t="s">
        <v>545</v>
      </c>
      <c r="J48" s="6" t="s">
        <v>545</v>
      </c>
      <c r="K48" s="6" t="s">
        <v>545</v>
      </c>
      <c r="L48" s="6" t="s">
        <v>545</v>
      </c>
      <c r="M48" s="6" t="s">
        <v>545</v>
      </c>
      <c r="N48" s="6" t="s">
        <v>545</v>
      </c>
      <c r="O48" s="6" t="s">
        <v>545</v>
      </c>
      <c r="P48" s="6" t="s">
        <v>545</v>
      </c>
      <c r="Q48" s="6" t="s">
        <v>545</v>
      </c>
      <c r="R48" s="6" t="s">
        <v>545</v>
      </c>
      <c r="S48" s="6" t="s">
        <v>545</v>
      </c>
      <c r="T48" s="6" t="s">
        <v>545</v>
      </c>
    </row>
    <row r="49" spans="1:20" s="1" customFormat="1" ht="11.25" x14ac:dyDescent="0.2">
      <c r="A49" s="11" t="s">
        <v>535</v>
      </c>
      <c r="N49" s="12"/>
      <c r="O49" s="12"/>
      <c r="P49" s="13"/>
      <c r="S49" s="12"/>
    </row>
    <row r="50" spans="1:20" s="1" customFormat="1" ht="11.25" x14ac:dyDescent="0.2">
      <c r="A50" s="2" t="s">
        <v>82</v>
      </c>
      <c r="B50" s="1" t="s">
        <v>83</v>
      </c>
      <c r="C50" s="12">
        <v>14676.9</v>
      </c>
      <c r="D50" s="12">
        <v>400</v>
      </c>
      <c r="E50" s="12">
        <v>1130</v>
      </c>
      <c r="F50" s="12">
        <v>770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f t="shared" si="0"/>
        <v>16976.900000000001</v>
      </c>
      <c r="O50" s="12">
        <v>3408.3100000000004</v>
      </c>
      <c r="P50" s="19">
        <v>0</v>
      </c>
      <c r="Q50" s="12">
        <v>1687.84</v>
      </c>
      <c r="R50" s="12">
        <v>7340.25</v>
      </c>
      <c r="S50" s="12">
        <f t="shared" si="1"/>
        <v>12436.400000000001</v>
      </c>
      <c r="T50" s="12">
        <v>4540.5</v>
      </c>
    </row>
    <row r="51" spans="1:20" s="1" customFormat="1" ht="11.25" x14ac:dyDescent="0.2">
      <c r="A51" s="2" t="s">
        <v>84</v>
      </c>
      <c r="B51" s="1" t="s">
        <v>85</v>
      </c>
      <c r="C51" s="12">
        <v>11049</v>
      </c>
      <c r="D51" s="12">
        <v>600</v>
      </c>
      <c r="E51" s="12">
        <v>820</v>
      </c>
      <c r="F51" s="12">
        <v>510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f t="shared" si="0"/>
        <v>12979</v>
      </c>
      <c r="O51" s="12">
        <v>2539.58</v>
      </c>
      <c r="P51" s="19">
        <v>0</v>
      </c>
      <c r="Q51" s="12">
        <v>1270.6400000000001</v>
      </c>
      <c r="R51" s="12">
        <v>0.27999999999883585</v>
      </c>
      <c r="S51" s="12">
        <f t="shared" si="1"/>
        <v>3810.4999999999991</v>
      </c>
      <c r="T51" s="12">
        <v>9168.5</v>
      </c>
    </row>
    <row r="52" spans="1:20" s="1" customFormat="1" ht="11.25" x14ac:dyDescent="0.2">
      <c r="A52" s="2" t="s">
        <v>400</v>
      </c>
      <c r="B52" s="1" t="s">
        <v>401</v>
      </c>
      <c r="C52" s="12">
        <v>16246.2</v>
      </c>
      <c r="D52" s="12">
        <v>400</v>
      </c>
      <c r="E52" s="12">
        <v>1128</v>
      </c>
      <c r="F52" s="12">
        <v>703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f t="shared" si="0"/>
        <v>18477.2</v>
      </c>
      <c r="O52" s="12">
        <v>2670.3</v>
      </c>
      <c r="P52" s="19">
        <v>0</v>
      </c>
      <c r="Q52" s="12">
        <v>1868.32</v>
      </c>
      <c r="R52" s="12">
        <v>4032.0800000000017</v>
      </c>
      <c r="S52" s="12">
        <f t="shared" si="1"/>
        <v>8570.7000000000007</v>
      </c>
      <c r="T52" s="12">
        <v>9906.5</v>
      </c>
    </row>
    <row r="53" spans="1:20" s="1" customFormat="1" ht="11.25" x14ac:dyDescent="0.2">
      <c r="A53" s="2" t="s">
        <v>402</v>
      </c>
      <c r="B53" s="1" t="s">
        <v>403</v>
      </c>
      <c r="C53" s="12">
        <v>10949.52</v>
      </c>
      <c r="D53" s="12">
        <v>200</v>
      </c>
      <c r="E53" s="12">
        <v>682.33</v>
      </c>
      <c r="F53" s="12">
        <v>427.3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f t="shared" si="0"/>
        <v>12259.15</v>
      </c>
      <c r="O53" s="12">
        <v>1393.39</v>
      </c>
      <c r="P53" s="19">
        <v>0</v>
      </c>
      <c r="Q53" s="12">
        <v>1259.2</v>
      </c>
      <c r="R53" s="12">
        <v>763.05999999999949</v>
      </c>
      <c r="S53" s="12">
        <f t="shared" si="1"/>
        <v>3415.6499999999996</v>
      </c>
      <c r="T53" s="12">
        <v>8843.5</v>
      </c>
    </row>
    <row r="54" spans="1:20" s="1" customFormat="1" ht="11.25" x14ac:dyDescent="0.2">
      <c r="A54" s="2" t="s">
        <v>86</v>
      </c>
      <c r="B54" s="1" t="s">
        <v>87</v>
      </c>
      <c r="C54" s="12">
        <v>27627</v>
      </c>
      <c r="D54" s="12">
        <v>0</v>
      </c>
      <c r="E54" s="12">
        <v>1465</v>
      </c>
      <c r="F54" s="12">
        <v>987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f t="shared" si="0"/>
        <v>30079</v>
      </c>
      <c r="O54" s="12">
        <v>5281.84</v>
      </c>
      <c r="P54" s="19">
        <v>0</v>
      </c>
      <c r="Q54" s="12">
        <v>3177.1</v>
      </c>
      <c r="R54" s="12">
        <v>5.9999999997671694E-2</v>
      </c>
      <c r="S54" s="12">
        <f t="shared" si="1"/>
        <v>8458.9999999999982</v>
      </c>
      <c r="T54" s="12">
        <v>21620</v>
      </c>
    </row>
    <row r="55" spans="1:20" s="1" customFormat="1" ht="11.25" x14ac:dyDescent="0.2">
      <c r="A55" s="2" t="s">
        <v>88</v>
      </c>
      <c r="B55" s="1" t="s">
        <v>89</v>
      </c>
      <c r="C55" s="12">
        <v>10503.9</v>
      </c>
      <c r="D55" s="12">
        <v>200</v>
      </c>
      <c r="E55" s="12">
        <v>784</v>
      </c>
      <c r="F55" s="12">
        <v>499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f t="shared" si="0"/>
        <v>11986.9</v>
      </c>
      <c r="O55" s="12">
        <v>1285.08</v>
      </c>
      <c r="P55" s="19">
        <v>0</v>
      </c>
      <c r="Q55" s="12">
        <v>1207.94</v>
      </c>
      <c r="R55" s="12">
        <v>-0.12000000000080036</v>
      </c>
      <c r="S55" s="12">
        <f t="shared" si="1"/>
        <v>2492.8999999999992</v>
      </c>
      <c r="T55" s="12">
        <v>9494</v>
      </c>
    </row>
    <row r="56" spans="1:20" s="1" customFormat="1" ht="11.25" x14ac:dyDescent="0.2">
      <c r="A56" s="2" t="s">
        <v>90</v>
      </c>
      <c r="B56" s="1" t="s">
        <v>91</v>
      </c>
      <c r="C56" s="12">
        <v>13686.9</v>
      </c>
      <c r="D56" s="12">
        <v>400</v>
      </c>
      <c r="E56" s="12">
        <v>957</v>
      </c>
      <c r="F56" s="12">
        <v>881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f t="shared" si="0"/>
        <v>15924.9</v>
      </c>
      <c r="O56" s="12">
        <v>2125.12</v>
      </c>
      <c r="P56" s="19">
        <v>0</v>
      </c>
      <c r="Q56" s="12">
        <v>1574</v>
      </c>
      <c r="R56" s="12">
        <v>0.27999999999883585</v>
      </c>
      <c r="S56" s="12">
        <f t="shared" si="1"/>
        <v>3699.3999999999987</v>
      </c>
      <c r="T56" s="12">
        <v>12225.5</v>
      </c>
    </row>
    <row r="57" spans="1:20" s="1" customFormat="1" ht="11.25" x14ac:dyDescent="0.2">
      <c r="A57" s="2" t="s">
        <v>404</v>
      </c>
      <c r="B57" s="1" t="s">
        <v>405</v>
      </c>
      <c r="C57" s="12">
        <v>9575.7999999999993</v>
      </c>
      <c r="D57" s="12">
        <v>200</v>
      </c>
      <c r="E57" s="12">
        <v>820</v>
      </c>
      <c r="F57" s="12">
        <v>675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f t="shared" si="0"/>
        <v>11270.8</v>
      </c>
      <c r="O57" s="12">
        <v>1172.68</v>
      </c>
      <c r="P57" s="19">
        <v>0</v>
      </c>
      <c r="Q57" s="12">
        <v>1101.22</v>
      </c>
      <c r="R57" s="12">
        <v>-0.1000000000003638</v>
      </c>
      <c r="S57" s="12">
        <f t="shared" si="1"/>
        <v>2273.7999999999997</v>
      </c>
      <c r="T57" s="12">
        <v>8997</v>
      </c>
    </row>
    <row r="58" spans="1:20" s="6" customFormat="1" ht="11.25" x14ac:dyDescent="0.2">
      <c r="A58" s="14"/>
      <c r="C58" s="6" t="s">
        <v>545</v>
      </c>
      <c r="D58" s="6" t="s">
        <v>545</v>
      </c>
      <c r="E58" s="6" t="s">
        <v>545</v>
      </c>
      <c r="F58" s="6" t="s">
        <v>545</v>
      </c>
      <c r="G58" s="6" t="s">
        <v>545</v>
      </c>
      <c r="H58" s="6" t="s">
        <v>545</v>
      </c>
      <c r="I58" s="6" t="s">
        <v>545</v>
      </c>
      <c r="J58" s="6" t="s">
        <v>545</v>
      </c>
      <c r="K58" s="6" t="s">
        <v>545</v>
      </c>
      <c r="L58" s="6" t="s">
        <v>545</v>
      </c>
      <c r="M58" s="6" t="s">
        <v>545</v>
      </c>
      <c r="N58" s="6" t="s">
        <v>545</v>
      </c>
      <c r="O58" s="6" t="s">
        <v>545</v>
      </c>
      <c r="P58" s="6" t="s">
        <v>545</v>
      </c>
      <c r="Q58" s="6" t="s">
        <v>545</v>
      </c>
      <c r="R58" s="6" t="s">
        <v>545</v>
      </c>
      <c r="S58" s="6" t="s">
        <v>545</v>
      </c>
      <c r="T58" s="6" t="s">
        <v>545</v>
      </c>
    </row>
    <row r="59" spans="1:20" s="1" customFormat="1" ht="11.25" x14ac:dyDescent="0.2">
      <c r="A59" s="11" t="s">
        <v>536</v>
      </c>
      <c r="N59" s="12"/>
      <c r="O59" s="12"/>
      <c r="P59" s="13"/>
      <c r="S59" s="12"/>
    </row>
    <row r="60" spans="1:20" s="1" customFormat="1" ht="11.25" x14ac:dyDescent="0.2">
      <c r="A60" s="2" t="s">
        <v>92</v>
      </c>
      <c r="B60" s="1" t="s">
        <v>93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355.97</v>
      </c>
      <c r="J60" s="12">
        <v>1156.9000000000001</v>
      </c>
      <c r="K60" s="12">
        <v>1462.89</v>
      </c>
      <c r="L60" s="12">
        <v>79846.559999999998</v>
      </c>
      <c r="M60" s="12">
        <v>0</v>
      </c>
      <c r="N60" s="12">
        <f t="shared" si="0"/>
        <v>82822.319999999992</v>
      </c>
      <c r="O60" s="12">
        <v>0</v>
      </c>
      <c r="P60" s="13">
        <v>-190.84</v>
      </c>
      <c r="Q60" s="12">
        <v>0</v>
      </c>
      <c r="R60" s="12">
        <v>0.15999999998894054</v>
      </c>
      <c r="S60" s="12">
        <f t="shared" si="1"/>
        <v>-190.68000000001106</v>
      </c>
      <c r="T60" s="12">
        <v>83013</v>
      </c>
    </row>
    <row r="61" spans="1:20" s="1" customFormat="1" ht="11.25" x14ac:dyDescent="0.2">
      <c r="A61" s="2" t="s">
        <v>94</v>
      </c>
      <c r="B61" s="1" t="s">
        <v>95</v>
      </c>
      <c r="C61" s="12">
        <v>10503.9</v>
      </c>
      <c r="D61" s="12">
        <v>400</v>
      </c>
      <c r="E61" s="12">
        <v>784</v>
      </c>
      <c r="F61" s="12">
        <v>499</v>
      </c>
      <c r="G61" s="12">
        <v>513.4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f t="shared" si="0"/>
        <v>12700.3</v>
      </c>
      <c r="O61" s="12">
        <v>1436.34</v>
      </c>
      <c r="P61" s="19">
        <v>0</v>
      </c>
      <c r="Q61" s="12">
        <v>1207.94</v>
      </c>
      <c r="R61" s="12">
        <v>2.0000000000436557E-2</v>
      </c>
      <c r="S61" s="12">
        <f t="shared" si="1"/>
        <v>2644.3</v>
      </c>
      <c r="T61" s="12">
        <v>10056</v>
      </c>
    </row>
    <row r="62" spans="1:20" s="1" customFormat="1" ht="11.25" x14ac:dyDescent="0.2">
      <c r="A62" s="2" t="s">
        <v>96</v>
      </c>
      <c r="B62" s="1" t="s">
        <v>97</v>
      </c>
      <c r="C62" s="12">
        <v>10473.75</v>
      </c>
      <c r="D62" s="12">
        <v>200</v>
      </c>
      <c r="E62" s="12">
        <v>784</v>
      </c>
      <c r="F62" s="12">
        <v>499</v>
      </c>
      <c r="G62" s="12">
        <v>513.4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f t="shared" si="0"/>
        <v>12470.15</v>
      </c>
      <c r="O62" s="12">
        <v>1387.18</v>
      </c>
      <c r="P62" s="19">
        <v>0</v>
      </c>
      <c r="Q62" s="12">
        <v>1207.94</v>
      </c>
      <c r="R62" s="12">
        <v>2.9999999998835847E-2</v>
      </c>
      <c r="S62" s="12">
        <f t="shared" si="1"/>
        <v>2595.1499999999987</v>
      </c>
      <c r="T62" s="12">
        <v>9875</v>
      </c>
    </row>
    <row r="63" spans="1:20" s="1" customFormat="1" ht="11.25" x14ac:dyDescent="0.2">
      <c r="A63" s="2" t="s">
        <v>98</v>
      </c>
      <c r="B63" s="1" t="s">
        <v>99</v>
      </c>
      <c r="C63" s="12">
        <v>10489.31</v>
      </c>
      <c r="D63" s="12">
        <v>0</v>
      </c>
      <c r="E63" s="12">
        <v>784</v>
      </c>
      <c r="F63" s="12">
        <v>499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f t="shared" si="0"/>
        <v>11772.31</v>
      </c>
      <c r="O63" s="12">
        <v>2203.88</v>
      </c>
      <c r="P63" s="19">
        <v>0</v>
      </c>
      <c r="Q63" s="12">
        <v>1207.94</v>
      </c>
      <c r="R63" s="12">
        <v>-1.0000000000218279E-2</v>
      </c>
      <c r="S63" s="12">
        <f t="shared" si="1"/>
        <v>3411.81</v>
      </c>
      <c r="T63" s="12">
        <v>8360.5</v>
      </c>
    </row>
    <row r="64" spans="1:20" s="1" customFormat="1" ht="11.25" x14ac:dyDescent="0.2">
      <c r="A64" s="2" t="s">
        <v>100</v>
      </c>
      <c r="B64" s="1" t="s">
        <v>101</v>
      </c>
      <c r="C64" s="12">
        <v>10503.9</v>
      </c>
      <c r="D64" s="12">
        <v>200</v>
      </c>
      <c r="E64" s="12">
        <v>784</v>
      </c>
      <c r="F64" s="12">
        <v>499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f t="shared" ref="N64:N121" si="2">SUM(C64:M64)</f>
        <v>11986.9</v>
      </c>
      <c r="O64" s="12">
        <v>1285.08</v>
      </c>
      <c r="P64" s="19">
        <v>0</v>
      </c>
      <c r="Q64" s="12">
        <v>1207.94</v>
      </c>
      <c r="R64" s="12">
        <v>-0.12000000000080036</v>
      </c>
      <c r="S64" s="12">
        <f t="shared" ref="S64:S121" si="3">SUM(O64:R64)</f>
        <v>2492.8999999999992</v>
      </c>
      <c r="T64" s="12">
        <v>9494</v>
      </c>
    </row>
    <row r="65" spans="1:20" s="1" customFormat="1" ht="11.25" x14ac:dyDescent="0.2">
      <c r="A65" s="2" t="s">
        <v>102</v>
      </c>
      <c r="B65" s="1" t="s">
        <v>103</v>
      </c>
      <c r="C65" s="12">
        <v>10503.9</v>
      </c>
      <c r="D65" s="12">
        <v>400</v>
      </c>
      <c r="E65" s="12">
        <v>784</v>
      </c>
      <c r="F65" s="12">
        <v>499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f t="shared" si="2"/>
        <v>12186.9</v>
      </c>
      <c r="O65" s="12">
        <v>1326.68</v>
      </c>
      <c r="P65" s="19">
        <v>0</v>
      </c>
      <c r="Q65" s="12">
        <v>1207.96</v>
      </c>
      <c r="R65" s="12">
        <v>0.25999999999839929</v>
      </c>
      <c r="S65" s="12">
        <f t="shared" si="3"/>
        <v>2534.8999999999987</v>
      </c>
      <c r="T65" s="12">
        <v>9652</v>
      </c>
    </row>
    <row r="66" spans="1:20" s="6" customFormat="1" ht="11.25" x14ac:dyDescent="0.2">
      <c r="A66" s="14"/>
      <c r="C66" s="6" t="s">
        <v>545</v>
      </c>
      <c r="D66" s="6" t="s">
        <v>545</v>
      </c>
      <c r="E66" s="6" t="s">
        <v>545</v>
      </c>
      <c r="F66" s="6" t="s">
        <v>545</v>
      </c>
      <c r="G66" s="6" t="s">
        <v>545</v>
      </c>
      <c r="H66" s="6" t="s">
        <v>545</v>
      </c>
      <c r="I66" s="6" t="s">
        <v>545</v>
      </c>
      <c r="J66" s="6" t="s">
        <v>545</v>
      </c>
      <c r="K66" s="6" t="s">
        <v>545</v>
      </c>
      <c r="L66" s="6" t="s">
        <v>545</v>
      </c>
      <c r="M66" s="6" t="s">
        <v>545</v>
      </c>
      <c r="N66" s="6" t="s">
        <v>545</v>
      </c>
      <c r="O66" s="6" t="s">
        <v>545</v>
      </c>
      <c r="P66" s="6" t="s">
        <v>545</v>
      </c>
      <c r="Q66" s="6" t="s">
        <v>545</v>
      </c>
      <c r="R66" s="6" t="s">
        <v>545</v>
      </c>
      <c r="S66" s="6" t="s">
        <v>545</v>
      </c>
      <c r="T66" s="6" t="s">
        <v>545</v>
      </c>
    </row>
    <row r="67" spans="1:20" s="1" customFormat="1" ht="11.25" x14ac:dyDescent="0.2">
      <c r="A67" s="11" t="s">
        <v>537</v>
      </c>
      <c r="N67" s="12"/>
      <c r="O67" s="12"/>
      <c r="P67" s="13"/>
      <c r="S67" s="12"/>
    </row>
    <row r="68" spans="1:20" s="1" customFormat="1" ht="11.25" x14ac:dyDescent="0.2">
      <c r="A68" s="2" t="s">
        <v>104</v>
      </c>
      <c r="B68" s="1" t="s">
        <v>105</v>
      </c>
      <c r="C68" s="12">
        <v>11756.4</v>
      </c>
      <c r="D68" s="12">
        <v>400</v>
      </c>
      <c r="E68" s="12">
        <v>846</v>
      </c>
      <c r="F68" s="12">
        <v>528</v>
      </c>
      <c r="G68" s="12">
        <v>616.79999999999995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f t="shared" si="2"/>
        <v>14147.199999999999</v>
      </c>
      <c r="O68" s="12">
        <v>1745.4</v>
      </c>
      <c r="P68" s="13">
        <v>-783.57</v>
      </c>
      <c r="Q68" s="12">
        <v>1351.98</v>
      </c>
      <c r="R68" s="12">
        <v>-0.11000000000058208</v>
      </c>
      <c r="S68" s="12">
        <f t="shared" si="3"/>
        <v>2313.6999999999994</v>
      </c>
      <c r="T68" s="12">
        <v>11833.5</v>
      </c>
    </row>
    <row r="69" spans="1:20" s="1" customFormat="1" ht="11.25" x14ac:dyDescent="0.2">
      <c r="A69" s="2" t="s">
        <v>106</v>
      </c>
      <c r="B69" s="1" t="s">
        <v>107</v>
      </c>
      <c r="C69" s="12">
        <v>10407.620000000001</v>
      </c>
      <c r="D69" s="12">
        <v>0</v>
      </c>
      <c r="E69" s="12">
        <v>784</v>
      </c>
      <c r="F69" s="12">
        <v>499</v>
      </c>
      <c r="G69" s="12">
        <v>410.72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f t="shared" si="2"/>
        <v>12101.34</v>
      </c>
      <c r="O69" s="12">
        <v>2388.0500000000002</v>
      </c>
      <c r="P69" s="19">
        <v>0</v>
      </c>
      <c r="Q69" s="12">
        <v>1207.94</v>
      </c>
      <c r="R69" s="12">
        <v>1444.3500000000004</v>
      </c>
      <c r="S69" s="12">
        <f t="shared" si="3"/>
        <v>5040.34</v>
      </c>
      <c r="T69" s="12">
        <v>7061</v>
      </c>
    </row>
    <row r="70" spans="1:20" s="1" customFormat="1" ht="11.25" x14ac:dyDescent="0.2">
      <c r="A70" s="2" t="s">
        <v>108</v>
      </c>
      <c r="B70" s="1" t="s">
        <v>109</v>
      </c>
      <c r="C70" s="12">
        <v>10503.9</v>
      </c>
      <c r="D70" s="12">
        <v>0</v>
      </c>
      <c r="E70" s="12">
        <v>784</v>
      </c>
      <c r="F70" s="12">
        <v>482.32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f t="shared" si="2"/>
        <v>11770.22</v>
      </c>
      <c r="O70" s="12">
        <v>1896.48</v>
      </c>
      <c r="P70" s="19">
        <v>0</v>
      </c>
      <c r="Q70" s="12">
        <v>1207.94</v>
      </c>
      <c r="R70" s="12">
        <v>0.2999999999992724</v>
      </c>
      <c r="S70" s="12">
        <f t="shared" si="3"/>
        <v>3104.7199999999993</v>
      </c>
      <c r="T70" s="12">
        <v>8665.5</v>
      </c>
    </row>
    <row r="71" spans="1:20" s="1" customFormat="1" ht="11.25" x14ac:dyDescent="0.2">
      <c r="A71" s="2" t="s">
        <v>110</v>
      </c>
      <c r="B71" s="1" t="s">
        <v>111</v>
      </c>
      <c r="C71" s="12">
        <v>10503.9</v>
      </c>
      <c r="D71" s="12">
        <v>200</v>
      </c>
      <c r="E71" s="12">
        <v>784</v>
      </c>
      <c r="F71" s="12">
        <v>499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f t="shared" si="2"/>
        <v>11986.9</v>
      </c>
      <c r="O71" s="12">
        <v>2305.16</v>
      </c>
      <c r="P71" s="19">
        <v>0</v>
      </c>
      <c r="Q71" s="12">
        <v>1207.94</v>
      </c>
      <c r="R71" s="12">
        <v>3048.2999999999993</v>
      </c>
      <c r="S71" s="12">
        <f t="shared" si="3"/>
        <v>6561.4</v>
      </c>
      <c r="T71" s="12">
        <v>5425.5</v>
      </c>
    </row>
    <row r="72" spans="1:20" s="1" customFormat="1" ht="11.25" x14ac:dyDescent="0.2">
      <c r="A72" s="2" t="s">
        <v>112</v>
      </c>
      <c r="B72" s="1" t="s">
        <v>113</v>
      </c>
      <c r="C72" s="12">
        <v>11756.4</v>
      </c>
      <c r="D72" s="12">
        <v>400</v>
      </c>
      <c r="E72" s="12">
        <v>846</v>
      </c>
      <c r="F72" s="12">
        <v>528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f t="shared" si="2"/>
        <v>13530.4</v>
      </c>
      <c r="O72" s="12">
        <v>1613.66</v>
      </c>
      <c r="P72" s="19">
        <v>0</v>
      </c>
      <c r="Q72" s="12">
        <v>1351.98</v>
      </c>
      <c r="R72" s="12">
        <v>2181.7599999999984</v>
      </c>
      <c r="S72" s="12">
        <f t="shared" si="3"/>
        <v>5147.3999999999987</v>
      </c>
      <c r="T72" s="12">
        <v>8383</v>
      </c>
    </row>
    <row r="73" spans="1:20" s="1" customFormat="1" ht="11.25" x14ac:dyDescent="0.2">
      <c r="A73" s="2" t="s">
        <v>114</v>
      </c>
      <c r="B73" s="1" t="s">
        <v>115</v>
      </c>
      <c r="C73" s="12">
        <v>10503.9</v>
      </c>
      <c r="D73" s="12">
        <v>400</v>
      </c>
      <c r="E73" s="12">
        <v>784</v>
      </c>
      <c r="F73" s="12">
        <v>499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f t="shared" si="2"/>
        <v>12186.9</v>
      </c>
      <c r="O73" s="12">
        <v>1326.68</v>
      </c>
      <c r="P73" s="19">
        <v>0</v>
      </c>
      <c r="Q73" s="12">
        <v>1207.94</v>
      </c>
      <c r="R73" s="12">
        <v>-0.22000000000116415</v>
      </c>
      <c r="S73" s="12">
        <f t="shared" si="3"/>
        <v>2534.3999999999987</v>
      </c>
      <c r="T73" s="12">
        <v>9652.5</v>
      </c>
    </row>
    <row r="74" spans="1:20" s="1" customFormat="1" ht="11.25" x14ac:dyDescent="0.2">
      <c r="A74" s="2" t="s">
        <v>116</v>
      </c>
      <c r="B74" s="1" t="s">
        <v>117</v>
      </c>
      <c r="C74" s="12">
        <v>10503.9</v>
      </c>
      <c r="D74" s="12">
        <v>400</v>
      </c>
      <c r="E74" s="12">
        <v>784</v>
      </c>
      <c r="F74" s="12">
        <v>499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f t="shared" si="2"/>
        <v>12186.9</v>
      </c>
      <c r="O74" s="12">
        <v>1326.68</v>
      </c>
      <c r="P74" s="19">
        <v>0</v>
      </c>
      <c r="Q74" s="12">
        <v>1207.94</v>
      </c>
      <c r="R74" s="12">
        <v>-0.22000000000116415</v>
      </c>
      <c r="S74" s="12">
        <f t="shared" si="3"/>
        <v>2534.3999999999987</v>
      </c>
      <c r="T74" s="12">
        <v>9652.5</v>
      </c>
    </row>
    <row r="75" spans="1:20" s="1" customFormat="1" ht="11.25" x14ac:dyDescent="0.2">
      <c r="A75" s="2" t="s">
        <v>118</v>
      </c>
      <c r="B75" s="1" t="s">
        <v>119</v>
      </c>
      <c r="C75" s="12">
        <v>10503.9</v>
      </c>
      <c r="D75" s="12">
        <v>200</v>
      </c>
      <c r="E75" s="12">
        <v>784</v>
      </c>
      <c r="F75" s="12">
        <v>499</v>
      </c>
      <c r="G75" s="12">
        <v>0</v>
      </c>
      <c r="H75" s="12">
        <v>0</v>
      </c>
      <c r="I75" s="12">
        <v>2908.18</v>
      </c>
      <c r="J75" s="12">
        <v>727.05</v>
      </c>
      <c r="K75" s="12">
        <v>2869.92</v>
      </c>
      <c r="L75" s="12">
        <v>0</v>
      </c>
      <c r="M75" s="12">
        <v>0</v>
      </c>
      <c r="N75" s="12">
        <f t="shared" si="2"/>
        <v>18492.05</v>
      </c>
      <c r="O75" s="12">
        <v>1966.34</v>
      </c>
      <c r="P75" s="19">
        <v>0</v>
      </c>
      <c r="Q75" s="12">
        <v>1207.94</v>
      </c>
      <c r="R75" s="12">
        <v>1284.7700000000004</v>
      </c>
      <c r="S75" s="12">
        <f t="shared" si="3"/>
        <v>4459.05</v>
      </c>
      <c r="T75" s="12">
        <v>14033</v>
      </c>
    </row>
    <row r="76" spans="1:20" s="1" customFormat="1" ht="11.25" x14ac:dyDescent="0.2">
      <c r="A76" s="2" t="s">
        <v>406</v>
      </c>
      <c r="B76" s="1" t="s">
        <v>407</v>
      </c>
      <c r="C76" s="12">
        <v>9453.51</v>
      </c>
      <c r="D76" s="12">
        <v>0</v>
      </c>
      <c r="E76" s="12">
        <v>784</v>
      </c>
      <c r="F76" s="12">
        <v>499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f t="shared" si="2"/>
        <v>10736.51</v>
      </c>
      <c r="O76" s="12">
        <v>1057.3</v>
      </c>
      <c r="P76" s="19">
        <v>0</v>
      </c>
      <c r="Q76" s="12">
        <v>1087.1500000000001</v>
      </c>
      <c r="R76" s="12">
        <v>6.0000000001309672E-2</v>
      </c>
      <c r="S76" s="12">
        <f t="shared" si="3"/>
        <v>2144.5100000000011</v>
      </c>
      <c r="T76" s="12">
        <v>8592</v>
      </c>
    </row>
    <row r="77" spans="1:20" s="6" customFormat="1" ht="11.25" x14ac:dyDescent="0.2">
      <c r="A77" s="14"/>
      <c r="C77" s="6" t="s">
        <v>545</v>
      </c>
      <c r="D77" s="6" t="s">
        <v>545</v>
      </c>
      <c r="E77" s="6" t="s">
        <v>545</v>
      </c>
      <c r="F77" s="6" t="s">
        <v>545</v>
      </c>
      <c r="G77" s="6" t="s">
        <v>545</v>
      </c>
      <c r="H77" s="6" t="s">
        <v>545</v>
      </c>
      <c r="I77" s="6" t="s">
        <v>545</v>
      </c>
      <c r="J77" s="6" t="s">
        <v>545</v>
      </c>
      <c r="K77" s="6" t="s">
        <v>545</v>
      </c>
      <c r="L77" s="6" t="s">
        <v>545</v>
      </c>
      <c r="M77" s="6" t="s">
        <v>545</v>
      </c>
      <c r="N77" s="6" t="s">
        <v>545</v>
      </c>
      <c r="O77" s="6" t="s">
        <v>545</v>
      </c>
      <c r="P77" s="6" t="s">
        <v>545</v>
      </c>
      <c r="Q77" s="6" t="s">
        <v>545</v>
      </c>
      <c r="R77" s="6" t="s">
        <v>545</v>
      </c>
      <c r="S77" s="6" t="s">
        <v>545</v>
      </c>
      <c r="T77" s="6" t="s">
        <v>545</v>
      </c>
    </row>
    <row r="78" spans="1:20" s="1" customFormat="1" ht="11.25" x14ac:dyDescent="0.2">
      <c r="A78" s="11" t="s">
        <v>538</v>
      </c>
      <c r="N78" s="12"/>
      <c r="O78" s="12"/>
      <c r="P78" s="13"/>
      <c r="S78" s="12"/>
    </row>
    <row r="79" spans="1:20" s="1" customFormat="1" ht="11.25" x14ac:dyDescent="0.2">
      <c r="A79" s="2" t="s">
        <v>120</v>
      </c>
      <c r="B79" s="1" t="s">
        <v>121</v>
      </c>
      <c r="C79" s="12">
        <v>11069.1</v>
      </c>
      <c r="D79" s="12">
        <v>400</v>
      </c>
      <c r="E79" s="12">
        <v>788</v>
      </c>
      <c r="F79" s="12">
        <v>468</v>
      </c>
      <c r="G79" s="12">
        <v>616.79999999999995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f t="shared" si="2"/>
        <v>13341.9</v>
      </c>
      <c r="O79" s="12">
        <v>2731.53</v>
      </c>
      <c r="P79" s="19">
        <v>0</v>
      </c>
      <c r="Q79" s="12">
        <v>1272.94</v>
      </c>
      <c r="R79" s="12">
        <v>3220.9300000000003</v>
      </c>
      <c r="S79" s="12">
        <f t="shared" si="3"/>
        <v>7225.4000000000005</v>
      </c>
      <c r="T79" s="12">
        <v>6116.5</v>
      </c>
    </row>
    <row r="80" spans="1:20" s="1" customFormat="1" ht="11.25" x14ac:dyDescent="0.2">
      <c r="A80" s="2" t="s">
        <v>122</v>
      </c>
      <c r="B80" s="1" t="s">
        <v>123</v>
      </c>
      <c r="C80" s="12">
        <v>13444.38</v>
      </c>
      <c r="D80" s="12">
        <v>0</v>
      </c>
      <c r="E80" s="12">
        <v>991</v>
      </c>
      <c r="F80" s="12">
        <v>603</v>
      </c>
      <c r="G80" s="12">
        <v>616.79999999999995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1345.26</v>
      </c>
      <c r="N80" s="12">
        <f t="shared" si="2"/>
        <v>17000.439999999999</v>
      </c>
      <c r="O80" s="12">
        <v>3418.3599999999997</v>
      </c>
      <c r="P80" s="19">
        <v>0</v>
      </c>
      <c r="Q80" s="12">
        <v>1547.04</v>
      </c>
      <c r="R80" s="12">
        <v>3.9999999999054126E-2</v>
      </c>
      <c r="S80" s="12">
        <f t="shared" si="3"/>
        <v>4965.4399999999987</v>
      </c>
      <c r="T80" s="12">
        <v>12035</v>
      </c>
    </row>
    <row r="81" spans="1:20" s="1" customFormat="1" ht="11.25" x14ac:dyDescent="0.2">
      <c r="A81" s="2" t="s">
        <v>124</v>
      </c>
      <c r="B81" s="1" t="s">
        <v>125</v>
      </c>
      <c r="C81" s="12">
        <v>11587.44</v>
      </c>
      <c r="D81" s="12">
        <v>0</v>
      </c>
      <c r="E81" s="12">
        <v>815</v>
      </c>
      <c r="F81" s="12">
        <v>496</v>
      </c>
      <c r="G81" s="12">
        <v>410.72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773.14</v>
      </c>
      <c r="N81" s="12">
        <f t="shared" si="2"/>
        <v>14082.3</v>
      </c>
      <c r="O81" s="12">
        <v>1648.97</v>
      </c>
      <c r="P81" s="19">
        <v>0</v>
      </c>
      <c r="Q81" s="12">
        <v>1333.66</v>
      </c>
      <c r="R81" s="12">
        <v>8800.1699999999983</v>
      </c>
      <c r="S81" s="12">
        <f t="shared" si="3"/>
        <v>11782.8</v>
      </c>
      <c r="T81" s="12">
        <v>2299.5</v>
      </c>
    </row>
    <row r="82" spans="1:20" s="1" customFormat="1" ht="11.25" x14ac:dyDescent="0.2">
      <c r="A82" s="2" t="s">
        <v>126</v>
      </c>
      <c r="B82" s="1" t="s">
        <v>127</v>
      </c>
      <c r="C82" s="12">
        <v>10307.1</v>
      </c>
      <c r="D82" s="12">
        <v>400</v>
      </c>
      <c r="E82" s="12">
        <v>717</v>
      </c>
      <c r="F82" s="12">
        <v>447</v>
      </c>
      <c r="G82" s="12">
        <v>513.4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f t="shared" si="2"/>
        <v>12384.5</v>
      </c>
      <c r="O82" s="12">
        <v>1368.9</v>
      </c>
      <c r="P82" s="19">
        <v>0</v>
      </c>
      <c r="Q82" s="20">
        <v>1185.32</v>
      </c>
      <c r="R82" s="12">
        <v>5427.7799999999988</v>
      </c>
      <c r="S82" s="12">
        <f t="shared" si="3"/>
        <v>7981.9999999999991</v>
      </c>
      <c r="T82" s="12">
        <v>4402.5</v>
      </c>
    </row>
    <row r="83" spans="1:20" s="1" customFormat="1" ht="11.25" x14ac:dyDescent="0.2">
      <c r="A83" s="2" t="s">
        <v>128</v>
      </c>
      <c r="B83" s="1" t="s">
        <v>129</v>
      </c>
      <c r="C83" s="12">
        <v>11597.099999999999</v>
      </c>
      <c r="D83" s="12">
        <v>0</v>
      </c>
      <c r="E83" s="12">
        <v>815</v>
      </c>
      <c r="F83" s="12">
        <v>165.4</v>
      </c>
      <c r="G83" s="12">
        <v>513.4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f t="shared" si="2"/>
        <v>13090.899999999998</v>
      </c>
      <c r="O83" s="12">
        <v>1446.6200000000001</v>
      </c>
      <c r="P83" s="13">
        <v>-171.11</v>
      </c>
      <c r="Q83" s="20">
        <v>1333.66</v>
      </c>
      <c r="R83" s="12">
        <v>9333.2299999999977</v>
      </c>
      <c r="S83" s="12">
        <f t="shared" si="3"/>
        <v>11942.399999999998</v>
      </c>
      <c r="T83" s="12">
        <v>1148.5</v>
      </c>
    </row>
    <row r="84" spans="1:20" s="1" customFormat="1" ht="11.25" x14ac:dyDescent="0.2">
      <c r="A84" s="2" t="s">
        <v>130</v>
      </c>
      <c r="B84" s="1" t="s">
        <v>131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4627.6099999999997</v>
      </c>
      <c r="J84" s="12">
        <v>1156.9100000000001</v>
      </c>
      <c r="K84" s="12">
        <v>1462.89</v>
      </c>
      <c r="L84" s="12">
        <v>62102.879999999997</v>
      </c>
      <c r="M84" s="12">
        <v>0</v>
      </c>
      <c r="N84" s="12">
        <f t="shared" si="2"/>
        <v>69350.289999999994</v>
      </c>
      <c r="O84" s="12">
        <v>401.09</v>
      </c>
      <c r="P84" s="19">
        <v>0</v>
      </c>
      <c r="Q84" s="12">
        <v>0</v>
      </c>
      <c r="R84" s="12">
        <v>401.19999999999709</v>
      </c>
      <c r="S84" s="12">
        <f t="shared" si="3"/>
        <v>802.28999999999701</v>
      </c>
      <c r="T84" s="12">
        <v>68548</v>
      </c>
    </row>
    <row r="85" spans="1:20" s="1" customFormat="1" ht="11.25" x14ac:dyDescent="0.2">
      <c r="A85" s="2" t="s">
        <v>132</v>
      </c>
      <c r="B85" s="1" t="s">
        <v>133</v>
      </c>
      <c r="C85" s="12">
        <v>10679.1</v>
      </c>
      <c r="D85" s="12">
        <v>400</v>
      </c>
      <c r="E85" s="12">
        <v>737</v>
      </c>
      <c r="F85" s="12">
        <v>455</v>
      </c>
      <c r="G85" s="12">
        <v>410.72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f t="shared" si="2"/>
        <v>12681.82</v>
      </c>
      <c r="O85" s="12">
        <v>2655.34</v>
      </c>
      <c r="P85" s="19">
        <v>0</v>
      </c>
      <c r="Q85" s="12">
        <v>1228.0999999999999</v>
      </c>
      <c r="R85" s="12">
        <v>106.8799999999992</v>
      </c>
      <c r="S85" s="12">
        <f t="shared" si="3"/>
        <v>3990.3199999999993</v>
      </c>
      <c r="T85" s="12">
        <v>8691.5</v>
      </c>
    </row>
    <row r="86" spans="1:20" s="1" customFormat="1" ht="11.25" x14ac:dyDescent="0.2">
      <c r="A86" s="2" t="s">
        <v>134</v>
      </c>
      <c r="B86" s="1" t="s">
        <v>135</v>
      </c>
      <c r="C86" s="12">
        <v>10679.1</v>
      </c>
      <c r="D86" s="12">
        <v>400</v>
      </c>
      <c r="E86" s="12">
        <v>737</v>
      </c>
      <c r="F86" s="12">
        <v>455</v>
      </c>
      <c r="G86" s="12">
        <v>410.72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711.94</v>
      </c>
      <c r="N86" s="12">
        <f t="shared" si="2"/>
        <v>13393.76</v>
      </c>
      <c r="O86" s="12">
        <v>2733.98</v>
      </c>
      <c r="P86" s="19">
        <v>0</v>
      </c>
      <c r="Q86" s="12">
        <v>1228.0999999999999</v>
      </c>
      <c r="R86" s="12">
        <v>106.68000000000029</v>
      </c>
      <c r="S86" s="12">
        <f t="shared" si="3"/>
        <v>4068.76</v>
      </c>
      <c r="T86" s="12">
        <v>9325</v>
      </c>
    </row>
    <row r="87" spans="1:20" s="1" customFormat="1" ht="11.25" x14ac:dyDescent="0.2">
      <c r="A87" s="2" t="s">
        <v>136</v>
      </c>
      <c r="B87" s="1" t="s">
        <v>137</v>
      </c>
      <c r="C87" s="12">
        <v>12341.1</v>
      </c>
      <c r="D87" s="12">
        <v>400</v>
      </c>
      <c r="E87" s="12">
        <v>815</v>
      </c>
      <c r="F87" s="12">
        <v>496</v>
      </c>
      <c r="G87" s="12">
        <v>410.72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532</v>
      </c>
      <c r="N87" s="12">
        <f t="shared" si="2"/>
        <v>14994.82</v>
      </c>
      <c r="O87" s="12">
        <v>2792.54</v>
      </c>
      <c r="P87" s="19">
        <v>0</v>
      </c>
      <c r="Q87" s="12">
        <v>1419.22</v>
      </c>
      <c r="R87" s="12">
        <v>10405.56</v>
      </c>
      <c r="S87" s="12">
        <f t="shared" si="3"/>
        <v>14617.32</v>
      </c>
      <c r="T87" s="12">
        <v>377.5</v>
      </c>
    </row>
    <row r="88" spans="1:20" s="1" customFormat="1" ht="11.25" x14ac:dyDescent="0.2">
      <c r="A88" s="2" t="s">
        <v>138</v>
      </c>
      <c r="B88" s="1" t="s">
        <v>139</v>
      </c>
      <c r="C88" s="12">
        <v>11597.1</v>
      </c>
      <c r="D88" s="12">
        <v>400</v>
      </c>
      <c r="E88" s="12">
        <v>815</v>
      </c>
      <c r="F88" s="12">
        <v>496</v>
      </c>
      <c r="G88" s="12">
        <v>410.72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f t="shared" si="2"/>
        <v>13718.82</v>
      </c>
      <c r="O88" s="12">
        <v>1653.9</v>
      </c>
      <c r="P88" s="19">
        <v>0</v>
      </c>
      <c r="Q88" s="12">
        <v>1333.66</v>
      </c>
      <c r="R88" s="12">
        <v>4864.7599999999984</v>
      </c>
      <c r="S88" s="12">
        <f t="shared" si="3"/>
        <v>7852.3199999999988</v>
      </c>
      <c r="T88" s="12">
        <v>5866.5</v>
      </c>
    </row>
    <row r="89" spans="1:20" s="1" customFormat="1" ht="11.25" x14ac:dyDescent="0.2">
      <c r="A89" s="2" t="s">
        <v>140</v>
      </c>
      <c r="B89" s="1" t="s">
        <v>141</v>
      </c>
      <c r="C89" s="12">
        <v>11597.1</v>
      </c>
      <c r="D89" s="12">
        <v>400</v>
      </c>
      <c r="E89" s="12">
        <v>815</v>
      </c>
      <c r="F89" s="12">
        <v>496</v>
      </c>
      <c r="G89" s="12">
        <v>410.72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f t="shared" si="2"/>
        <v>13718.82</v>
      </c>
      <c r="O89" s="12">
        <v>2689.7200000000003</v>
      </c>
      <c r="P89" s="19">
        <v>0</v>
      </c>
      <c r="Q89" s="12">
        <v>1333.66</v>
      </c>
      <c r="R89" s="12">
        <v>3273.9399999999987</v>
      </c>
      <c r="S89" s="12">
        <f t="shared" si="3"/>
        <v>7297.3199999999988</v>
      </c>
      <c r="T89" s="12">
        <v>6421.5</v>
      </c>
    </row>
    <row r="90" spans="1:20" s="1" customFormat="1" ht="11.25" x14ac:dyDescent="0.2">
      <c r="A90" s="2" t="s">
        <v>142</v>
      </c>
      <c r="B90" s="1" t="s">
        <v>143</v>
      </c>
      <c r="C90" s="12">
        <v>11597.1</v>
      </c>
      <c r="D90" s="12">
        <v>400</v>
      </c>
      <c r="E90" s="12">
        <v>815</v>
      </c>
      <c r="F90" s="12">
        <v>496</v>
      </c>
      <c r="G90" s="12">
        <v>308.04000000000002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f t="shared" si="2"/>
        <v>13616.140000000001</v>
      </c>
      <c r="O90" s="12">
        <v>1631.98</v>
      </c>
      <c r="P90" s="19">
        <v>0</v>
      </c>
      <c r="Q90" s="12">
        <v>1333.66</v>
      </c>
      <c r="R90" s="12">
        <v>5080</v>
      </c>
      <c r="S90" s="12">
        <f t="shared" si="3"/>
        <v>8045.64</v>
      </c>
      <c r="T90" s="12">
        <v>5570.5</v>
      </c>
    </row>
    <row r="91" spans="1:20" s="1" customFormat="1" ht="11.25" x14ac:dyDescent="0.2">
      <c r="A91" s="2" t="s">
        <v>144</v>
      </c>
      <c r="B91" s="1" t="s">
        <v>145</v>
      </c>
      <c r="C91" s="12">
        <v>10679.1</v>
      </c>
      <c r="D91" s="12">
        <v>400</v>
      </c>
      <c r="E91" s="12">
        <v>737</v>
      </c>
      <c r="F91" s="12">
        <v>455</v>
      </c>
      <c r="G91" s="12">
        <v>308.04000000000002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711.94</v>
      </c>
      <c r="N91" s="12">
        <f t="shared" si="2"/>
        <v>13291.080000000002</v>
      </c>
      <c r="O91" s="12">
        <v>2706.08</v>
      </c>
      <c r="P91" s="19">
        <v>0</v>
      </c>
      <c r="Q91" s="12">
        <v>1228.0999999999999</v>
      </c>
      <c r="R91" s="12">
        <v>106.40000000000146</v>
      </c>
      <c r="S91" s="12">
        <f t="shared" si="3"/>
        <v>4040.5800000000013</v>
      </c>
      <c r="T91" s="12">
        <v>9250.5</v>
      </c>
    </row>
    <row r="92" spans="1:20" s="1" customFormat="1" ht="11.25" x14ac:dyDescent="0.2">
      <c r="A92" s="2" t="s">
        <v>146</v>
      </c>
      <c r="B92" s="1" t="s">
        <v>147</v>
      </c>
      <c r="C92" s="12">
        <v>11597.1</v>
      </c>
      <c r="D92" s="12">
        <v>200</v>
      </c>
      <c r="E92" s="12">
        <v>815</v>
      </c>
      <c r="F92" s="12">
        <v>496</v>
      </c>
      <c r="G92" s="12">
        <v>308.04000000000002</v>
      </c>
      <c r="H92" s="12">
        <v>773.14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f t="shared" si="2"/>
        <v>14189.28</v>
      </c>
      <c r="O92" s="12">
        <v>2733.12</v>
      </c>
      <c r="P92" s="19">
        <v>0</v>
      </c>
      <c r="Q92" s="12">
        <v>1333.66</v>
      </c>
      <c r="R92" s="12">
        <v>116</v>
      </c>
      <c r="S92" s="12">
        <f t="shared" si="3"/>
        <v>4182.78</v>
      </c>
      <c r="T92" s="12">
        <v>10006.5</v>
      </c>
    </row>
    <row r="93" spans="1:20" s="1" customFormat="1" ht="11.25" x14ac:dyDescent="0.2">
      <c r="A93" s="2" t="s">
        <v>148</v>
      </c>
      <c r="B93" s="1" t="s">
        <v>149</v>
      </c>
      <c r="C93" s="12">
        <v>11597.1</v>
      </c>
      <c r="D93" s="12">
        <v>600</v>
      </c>
      <c r="E93" s="12">
        <v>815</v>
      </c>
      <c r="F93" s="12">
        <v>496</v>
      </c>
      <c r="G93" s="12">
        <v>205.36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f t="shared" si="2"/>
        <v>13713.460000000001</v>
      </c>
      <c r="O93" s="12">
        <v>2680.15</v>
      </c>
      <c r="P93" s="19">
        <v>0</v>
      </c>
      <c r="Q93" s="12">
        <v>1333.66</v>
      </c>
      <c r="R93" s="12">
        <v>4200.1500000000015</v>
      </c>
      <c r="S93" s="12">
        <f t="shared" si="3"/>
        <v>8213.9600000000028</v>
      </c>
      <c r="T93" s="12">
        <v>5499.5</v>
      </c>
    </row>
    <row r="94" spans="1:20" s="1" customFormat="1" ht="11.25" x14ac:dyDescent="0.2">
      <c r="A94" s="2" t="s">
        <v>150</v>
      </c>
      <c r="B94" s="1" t="s">
        <v>151</v>
      </c>
      <c r="C94" s="12">
        <v>10679.1</v>
      </c>
      <c r="D94" s="12">
        <v>400</v>
      </c>
      <c r="E94" s="12">
        <v>737</v>
      </c>
      <c r="F94" s="12">
        <v>455</v>
      </c>
      <c r="G94" s="12">
        <v>205.36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f t="shared" si="2"/>
        <v>12476.460000000001</v>
      </c>
      <c r="O94" s="12">
        <v>2612.6499999999996</v>
      </c>
      <c r="P94" s="19">
        <v>0</v>
      </c>
      <c r="Q94" s="12">
        <v>1228.0999999999999</v>
      </c>
      <c r="R94" s="12">
        <v>4193.7100000000009</v>
      </c>
      <c r="S94" s="12">
        <f t="shared" si="3"/>
        <v>8034.4600000000009</v>
      </c>
      <c r="T94" s="12">
        <v>4442</v>
      </c>
    </row>
    <row r="95" spans="1:20" s="1" customFormat="1" ht="11.25" x14ac:dyDescent="0.2">
      <c r="A95" s="2" t="s">
        <v>152</v>
      </c>
      <c r="B95" s="1" t="s">
        <v>153</v>
      </c>
      <c r="C95" s="12">
        <v>10307.1</v>
      </c>
      <c r="D95" s="12">
        <v>400</v>
      </c>
      <c r="E95" s="12">
        <v>717</v>
      </c>
      <c r="F95" s="12">
        <v>447</v>
      </c>
      <c r="G95" s="12">
        <f>123.22+123.22</f>
        <v>246.44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f t="shared" si="2"/>
        <v>12117.54</v>
      </c>
      <c r="O95" s="12">
        <v>2297.5699999999997</v>
      </c>
      <c r="P95" s="19">
        <v>0</v>
      </c>
      <c r="Q95" s="12">
        <v>1185.32</v>
      </c>
      <c r="R95" s="12">
        <v>3373.1500000000015</v>
      </c>
      <c r="S95" s="12">
        <f t="shared" si="3"/>
        <v>6856.0400000000009</v>
      </c>
      <c r="T95" s="12">
        <v>5261.5</v>
      </c>
    </row>
    <row r="96" spans="1:20" s="1" customFormat="1" ht="11.25" x14ac:dyDescent="0.2">
      <c r="A96" s="2" t="s">
        <v>154</v>
      </c>
      <c r="B96" s="1" t="s">
        <v>155</v>
      </c>
      <c r="C96" s="12">
        <v>11069.1</v>
      </c>
      <c r="D96" s="12">
        <v>0</v>
      </c>
      <c r="E96" s="12">
        <v>788</v>
      </c>
      <c r="F96" s="12">
        <v>468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f t="shared" si="2"/>
        <v>12325.1</v>
      </c>
      <c r="O96" s="12">
        <v>2467.79</v>
      </c>
      <c r="P96" s="19">
        <v>0</v>
      </c>
      <c r="Q96" s="12">
        <v>1272.94</v>
      </c>
      <c r="R96" s="12">
        <v>4415.3700000000008</v>
      </c>
      <c r="S96" s="12">
        <f t="shared" si="3"/>
        <v>8156.1</v>
      </c>
      <c r="T96" s="12">
        <v>4169</v>
      </c>
    </row>
    <row r="97" spans="1:20" s="1" customFormat="1" ht="11.25" x14ac:dyDescent="0.2">
      <c r="A97" s="2" t="s">
        <v>156</v>
      </c>
      <c r="B97" s="1" t="s">
        <v>157</v>
      </c>
      <c r="C97" s="12">
        <v>11597.1</v>
      </c>
      <c r="D97" s="12">
        <v>400</v>
      </c>
      <c r="E97" s="12">
        <v>815</v>
      </c>
      <c r="F97" s="12">
        <v>496</v>
      </c>
      <c r="G97" s="12">
        <v>0</v>
      </c>
      <c r="H97" s="12">
        <v>4991.59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f t="shared" si="2"/>
        <v>18299.690000000002</v>
      </c>
      <c r="O97" s="12">
        <v>3188.27</v>
      </c>
      <c r="P97" s="19">
        <v>0</v>
      </c>
      <c r="Q97" s="12">
        <v>1333.66</v>
      </c>
      <c r="R97" s="12">
        <v>5916.760000000002</v>
      </c>
      <c r="S97" s="12">
        <f t="shared" si="3"/>
        <v>10438.690000000002</v>
      </c>
      <c r="T97" s="12">
        <v>7861</v>
      </c>
    </row>
    <row r="98" spans="1:20" s="1" customFormat="1" ht="11.25" x14ac:dyDescent="0.2">
      <c r="A98" s="2" t="s">
        <v>158</v>
      </c>
      <c r="B98" s="1" t="s">
        <v>159</v>
      </c>
      <c r="C98" s="12">
        <v>11069.1</v>
      </c>
      <c r="D98" s="12">
        <v>400</v>
      </c>
      <c r="E98" s="12">
        <v>788</v>
      </c>
      <c r="F98" s="12">
        <v>468</v>
      </c>
      <c r="G98" s="12">
        <v>0</v>
      </c>
      <c r="H98" s="12">
        <v>2216.89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f t="shared" si="2"/>
        <v>14941.99</v>
      </c>
      <c r="O98" s="12">
        <v>2969.74</v>
      </c>
      <c r="P98" s="19">
        <v>0</v>
      </c>
      <c r="Q98" s="12">
        <v>1272.94</v>
      </c>
      <c r="R98" s="12">
        <v>5644.8099999999995</v>
      </c>
      <c r="S98" s="12">
        <f t="shared" si="3"/>
        <v>9887.49</v>
      </c>
      <c r="T98" s="12">
        <v>5054.5</v>
      </c>
    </row>
    <row r="99" spans="1:20" s="1" customFormat="1" ht="11.25" x14ac:dyDescent="0.2">
      <c r="A99" s="2" t="s">
        <v>160</v>
      </c>
      <c r="B99" s="1" t="s">
        <v>161</v>
      </c>
      <c r="C99" s="12">
        <v>15675</v>
      </c>
      <c r="D99" s="12">
        <v>400</v>
      </c>
      <c r="E99" s="12">
        <v>1128</v>
      </c>
      <c r="F99" s="12">
        <v>703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f t="shared" si="2"/>
        <v>17906</v>
      </c>
      <c r="O99" s="12">
        <v>3721.58</v>
      </c>
      <c r="P99" s="19">
        <v>0</v>
      </c>
      <c r="Q99" s="12">
        <v>1802.62</v>
      </c>
      <c r="R99" s="12">
        <v>0.2999999999992724</v>
      </c>
      <c r="S99" s="12">
        <f t="shared" si="3"/>
        <v>5524.4999999999991</v>
      </c>
      <c r="T99" s="12">
        <v>12381.5</v>
      </c>
    </row>
    <row r="100" spans="1:20" s="1" customFormat="1" ht="11.25" x14ac:dyDescent="0.2">
      <c r="A100" s="2" t="s">
        <v>162</v>
      </c>
      <c r="B100" s="1" t="s">
        <v>163</v>
      </c>
      <c r="C100" s="12">
        <v>11597.1</v>
      </c>
      <c r="D100" s="12">
        <v>400</v>
      </c>
      <c r="E100" s="12">
        <v>788</v>
      </c>
      <c r="F100" s="12">
        <v>468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f t="shared" si="2"/>
        <v>13253.1</v>
      </c>
      <c r="O100" s="12">
        <v>2433.29</v>
      </c>
      <c r="P100" s="19">
        <v>0</v>
      </c>
      <c r="Q100" s="12">
        <v>1333.68</v>
      </c>
      <c r="R100" s="12">
        <v>116.13000000000102</v>
      </c>
      <c r="S100" s="12">
        <f t="shared" si="3"/>
        <v>3883.1000000000013</v>
      </c>
      <c r="T100" s="12">
        <v>9370</v>
      </c>
    </row>
    <row r="101" spans="1:20" s="1" customFormat="1" ht="11.25" x14ac:dyDescent="0.2">
      <c r="A101" s="2" t="s">
        <v>164</v>
      </c>
      <c r="B101" s="1" t="s">
        <v>165</v>
      </c>
      <c r="C101" s="12">
        <v>10679.1</v>
      </c>
      <c r="D101" s="12">
        <v>400</v>
      </c>
      <c r="E101" s="12">
        <v>737</v>
      </c>
      <c r="F101" s="12">
        <v>455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f t="shared" si="2"/>
        <v>12271.1</v>
      </c>
      <c r="O101" s="12">
        <v>2410.91</v>
      </c>
      <c r="P101" s="19">
        <v>0</v>
      </c>
      <c r="Q101" s="12">
        <v>1228.0999999999999</v>
      </c>
      <c r="R101" s="12">
        <v>106.59000000000015</v>
      </c>
      <c r="S101" s="12">
        <f t="shared" si="3"/>
        <v>3745.6</v>
      </c>
      <c r="T101" s="12">
        <v>8525.5</v>
      </c>
    </row>
    <row r="102" spans="1:20" s="6" customFormat="1" ht="11.25" x14ac:dyDescent="0.2">
      <c r="A102" s="14"/>
      <c r="C102" s="6" t="s">
        <v>545</v>
      </c>
      <c r="D102" s="6" t="s">
        <v>545</v>
      </c>
      <c r="E102" s="6" t="s">
        <v>545</v>
      </c>
      <c r="F102" s="6" t="s">
        <v>545</v>
      </c>
      <c r="G102" s="6" t="s">
        <v>545</v>
      </c>
      <c r="H102" s="6" t="s">
        <v>545</v>
      </c>
      <c r="I102" s="6" t="s">
        <v>545</v>
      </c>
      <c r="J102" s="6" t="s">
        <v>545</v>
      </c>
      <c r="K102" s="6" t="s">
        <v>545</v>
      </c>
      <c r="L102" s="6" t="s">
        <v>545</v>
      </c>
      <c r="M102" s="6" t="s">
        <v>545</v>
      </c>
      <c r="N102" s="6" t="s">
        <v>545</v>
      </c>
      <c r="O102" s="6" t="s">
        <v>545</v>
      </c>
      <c r="P102" s="6" t="s">
        <v>545</v>
      </c>
      <c r="Q102" s="6" t="s">
        <v>545</v>
      </c>
      <c r="R102" s="6" t="s">
        <v>545</v>
      </c>
      <c r="S102" s="6" t="s">
        <v>545</v>
      </c>
      <c r="T102" s="6" t="s">
        <v>545</v>
      </c>
    </row>
    <row r="103" spans="1:20" s="1" customFormat="1" ht="11.25" x14ac:dyDescent="0.2">
      <c r="A103" s="11" t="s">
        <v>539</v>
      </c>
      <c r="N103" s="12"/>
      <c r="O103" s="12"/>
      <c r="P103" s="13"/>
      <c r="S103" s="12"/>
    </row>
    <row r="104" spans="1:20" s="1" customFormat="1" ht="11.25" x14ac:dyDescent="0.2">
      <c r="A104" s="2" t="s">
        <v>166</v>
      </c>
      <c r="B104" s="1" t="s">
        <v>167</v>
      </c>
      <c r="C104" s="12">
        <v>11438.1</v>
      </c>
      <c r="D104" s="12">
        <v>400</v>
      </c>
      <c r="E104" s="12">
        <v>802</v>
      </c>
      <c r="F104" s="12">
        <v>482</v>
      </c>
      <c r="G104" s="12">
        <v>616.79999999999995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f t="shared" si="2"/>
        <v>13738.9</v>
      </c>
      <c r="O104" s="12">
        <v>1658.2</v>
      </c>
      <c r="P104" s="19">
        <v>0</v>
      </c>
      <c r="Q104" s="12">
        <v>1315.38</v>
      </c>
      <c r="R104" s="12">
        <v>5933.32</v>
      </c>
      <c r="S104" s="12">
        <f t="shared" si="3"/>
        <v>8906.9</v>
      </c>
      <c r="T104" s="12">
        <v>4832</v>
      </c>
    </row>
    <row r="105" spans="1:20" s="1" customFormat="1" ht="11.25" x14ac:dyDescent="0.2">
      <c r="A105" s="2" t="s">
        <v>168</v>
      </c>
      <c r="B105" s="1" t="s">
        <v>169</v>
      </c>
      <c r="C105" s="12">
        <v>10679.1</v>
      </c>
      <c r="D105" s="12">
        <v>0</v>
      </c>
      <c r="E105" s="12">
        <v>737</v>
      </c>
      <c r="F105" s="12">
        <v>455</v>
      </c>
      <c r="G105" s="12">
        <v>575.01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f t="shared" si="2"/>
        <v>12446.11</v>
      </c>
      <c r="O105" s="12">
        <v>2511.54</v>
      </c>
      <c r="P105" s="19">
        <v>0</v>
      </c>
      <c r="Q105" s="12">
        <v>1228.0999999999999</v>
      </c>
      <c r="R105" s="12">
        <v>106.47000000000116</v>
      </c>
      <c r="S105" s="12">
        <f t="shared" si="3"/>
        <v>3846.110000000001</v>
      </c>
      <c r="T105" s="12">
        <v>8600</v>
      </c>
    </row>
    <row r="106" spans="1:20" s="1" customFormat="1" ht="11.25" x14ac:dyDescent="0.2">
      <c r="A106" s="2" t="s">
        <v>170</v>
      </c>
      <c r="B106" s="1" t="s">
        <v>171</v>
      </c>
      <c r="C106" s="12">
        <v>10679.1</v>
      </c>
      <c r="D106" s="12">
        <v>400</v>
      </c>
      <c r="E106" s="12">
        <v>737</v>
      </c>
      <c r="F106" s="12">
        <v>455</v>
      </c>
      <c r="G106" s="12">
        <v>616.79999999999995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711.94</v>
      </c>
      <c r="N106" s="12">
        <f t="shared" si="2"/>
        <v>13599.84</v>
      </c>
      <c r="O106" s="12">
        <v>2770.02</v>
      </c>
      <c r="P106" s="19">
        <v>0</v>
      </c>
      <c r="Q106" s="12">
        <v>1228.0999999999999</v>
      </c>
      <c r="R106" s="12">
        <v>107.22000000000116</v>
      </c>
      <c r="S106" s="12">
        <f t="shared" si="3"/>
        <v>4105.3400000000011</v>
      </c>
      <c r="T106" s="12">
        <v>9494.5</v>
      </c>
    </row>
    <row r="107" spans="1:20" s="1" customFormat="1" ht="11.25" x14ac:dyDescent="0.2">
      <c r="A107" s="2" t="s">
        <v>172</v>
      </c>
      <c r="B107" s="1" t="s">
        <v>173</v>
      </c>
      <c r="C107" s="12">
        <v>10679.1</v>
      </c>
      <c r="D107" s="12">
        <v>200</v>
      </c>
      <c r="E107" s="12">
        <v>737</v>
      </c>
      <c r="F107" s="12">
        <v>455</v>
      </c>
      <c r="G107" s="12">
        <v>616.79999999999995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711.94</v>
      </c>
      <c r="N107" s="12">
        <f t="shared" si="2"/>
        <v>13399.84</v>
      </c>
      <c r="O107" s="12">
        <v>2065.31</v>
      </c>
      <c r="P107" s="19">
        <v>0</v>
      </c>
      <c r="Q107" s="12">
        <v>1228.0999999999999</v>
      </c>
      <c r="R107" s="12">
        <v>6286.43</v>
      </c>
      <c r="S107" s="12">
        <f t="shared" si="3"/>
        <v>9579.84</v>
      </c>
      <c r="T107" s="12">
        <v>3820</v>
      </c>
    </row>
    <row r="108" spans="1:20" s="1" customFormat="1" ht="11.25" x14ac:dyDescent="0.2">
      <c r="A108" s="2" t="s">
        <v>174</v>
      </c>
      <c r="B108" s="1" t="s">
        <v>175</v>
      </c>
      <c r="C108" s="12">
        <v>10679.1</v>
      </c>
      <c r="D108" s="12">
        <v>400</v>
      </c>
      <c r="E108" s="12">
        <v>737</v>
      </c>
      <c r="F108" s="12">
        <v>455</v>
      </c>
      <c r="G108" s="12">
        <v>513.4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f t="shared" si="2"/>
        <v>12784.5</v>
      </c>
      <c r="O108" s="12">
        <v>1454.34</v>
      </c>
      <c r="P108" s="19">
        <v>0</v>
      </c>
      <c r="Q108" s="12">
        <v>1228.0999999999999</v>
      </c>
      <c r="R108" s="12">
        <v>6747.5600000000013</v>
      </c>
      <c r="S108" s="12">
        <f t="shared" si="3"/>
        <v>9430</v>
      </c>
      <c r="T108" s="12">
        <v>3354.5</v>
      </c>
    </row>
    <row r="109" spans="1:20" s="1" customFormat="1" ht="11.25" x14ac:dyDescent="0.2">
      <c r="A109" s="2" t="s">
        <v>176</v>
      </c>
      <c r="B109" s="1" t="s">
        <v>177</v>
      </c>
      <c r="C109" s="12">
        <v>10524.85</v>
      </c>
      <c r="D109" s="12">
        <v>0</v>
      </c>
      <c r="E109" s="12">
        <v>737</v>
      </c>
      <c r="F109" s="12">
        <v>455</v>
      </c>
      <c r="G109" s="12">
        <v>513.4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711.94</v>
      </c>
      <c r="N109" s="12">
        <f t="shared" si="2"/>
        <v>12942.19</v>
      </c>
      <c r="O109" s="12">
        <v>1411.98</v>
      </c>
      <c r="P109" s="19">
        <v>0</v>
      </c>
      <c r="Q109" s="12">
        <v>1228.0999999999999</v>
      </c>
      <c r="R109" s="12">
        <v>7975.1100000000006</v>
      </c>
      <c r="S109" s="12">
        <f t="shared" si="3"/>
        <v>10615.19</v>
      </c>
      <c r="T109" s="12">
        <v>2327</v>
      </c>
    </row>
    <row r="110" spans="1:20" s="1" customFormat="1" ht="11.25" x14ac:dyDescent="0.2">
      <c r="A110" s="2" t="s">
        <v>178</v>
      </c>
      <c r="B110" s="1" t="s">
        <v>179</v>
      </c>
      <c r="C110" s="12">
        <v>11438.1</v>
      </c>
      <c r="D110" s="12">
        <v>400</v>
      </c>
      <c r="E110" s="12">
        <v>802</v>
      </c>
      <c r="F110" s="12">
        <v>482</v>
      </c>
      <c r="G110" s="12">
        <v>513.4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762.54</v>
      </c>
      <c r="N110" s="12">
        <f t="shared" si="2"/>
        <v>14398.04</v>
      </c>
      <c r="O110" s="12">
        <v>1717.54</v>
      </c>
      <c r="P110" s="19">
        <v>0</v>
      </c>
      <c r="Q110" s="12">
        <v>1315.38</v>
      </c>
      <c r="R110" s="12">
        <v>5816.6200000000008</v>
      </c>
      <c r="S110" s="12">
        <f t="shared" si="3"/>
        <v>8849.5400000000009</v>
      </c>
      <c r="T110" s="12">
        <v>5548.5</v>
      </c>
    </row>
    <row r="111" spans="1:20" s="1" customFormat="1" ht="11.25" x14ac:dyDescent="0.2">
      <c r="A111" s="2" t="s">
        <v>180</v>
      </c>
      <c r="B111" s="1" t="s">
        <v>181</v>
      </c>
      <c r="C111" s="12">
        <v>10664.27</v>
      </c>
      <c r="D111" s="12">
        <v>200</v>
      </c>
      <c r="E111" s="12">
        <v>737</v>
      </c>
      <c r="F111" s="12">
        <v>455</v>
      </c>
      <c r="G111" s="12">
        <v>410.72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711.94</v>
      </c>
      <c r="N111" s="12">
        <f t="shared" si="2"/>
        <v>13178.93</v>
      </c>
      <c r="O111" s="12">
        <v>1462.55</v>
      </c>
      <c r="P111" s="19">
        <v>0</v>
      </c>
      <c r="Q111" s="12">
        <v>1228.0999999999999</v>
      </c>
      <c r="R111" s="12">
        <v>6468.7800000000007</v>
      </c>
      <c r="S111" s="12">
        <f t="shared" si="3"/>
        <v>9159.43</v>
      </c>
      <c r="T111" s="12">
        <v>4019.5</v>
      </c>
    </row>
    <row r="112" spans="1:20" s="1" customFormat="1" ht="11.25" x14ac:dyDescent="0.2">
      <c r="A112" s="2" t="s">
        <v>182</v>
      </c>
      <c r="B112" s="1" t="s">
        <v>183</v>
      </c>
      <c r="C112" s="12">
        <v>10679.1</v>
      </c>
      <c r="D112" s="12">
        <v>0</v>
      </c>
      <c r="E112" s="12">
        <v>737</v>
      </c>
      <c r="F112" s="12">
        <v>455</v>
      </c>
      <c r="G112" s="12">
        <v>308.04000000000002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711.94</v>
      </c>
      <c r="N112" s="12">
        <f t="shared" si="2"/>
        <v>12891.080000000002</v>
      </c>
      <c r="O112" s="12">
        <v>2448.9299999999998</v>
      </c>
      <c r="P112" s="19">
        <v>0</v>
      </c>
      <c r="Q112" s="12">
        <v>1228.0999999999999</v>
      </c>
      <c r="R112" s="12">
        <v>7411.0500000000029</v>
      </c>
      <c r="S112" s="12">
        <f t="shared" si="3"/>
        <v>11088.080000000002</v>
      </c>
      <c r="T112" s="12">
        <v>1803</v>
      </c>
    </row>
    <row r="113" spans="1:20" s="1" customFormat="1" ht="11.25" x14ac:dyDescent="0.2">
      <c r="A113" s="2" t="s">
        <v>184</v>
      </c>
      <c r="B113" s="1" t="s">
        <v>185</v>
      </c>
      <c r="C113" s="12">
        <v>10656</v>
      </c>
      <c r="D113" s="12">
        <v>400</v>
      </c>
      <c r="E113" s="12">
        <v>737</v>
      </c>
      <c r="F113" s="12">
        <v>455</v>
      </c>
      <c r="G113" s="12">
        <v>308.04000000000002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f t="shared" si="2"/>
        <v>12556.04</v>
      </c>
      <c r="O113" s="12">
        <v>2530.25</v>
      </c>
      <c r="P113" s="19">
        <v>0</v>
      </c>
      <c r="Q113" s="12">
        <v>1225.44</v>
      </c>
      <c r="R113" s="12">
        <v>5434.35</v>
      </c>
      <c r="S113" s="12">
        <f t="shared" si="3"/>
        <v>9190.0400000000009</v>
      </c>
      <c r="T113" s="12">
        <v>3366</v>
      </c>
    </row>
    <row r="114" spans="1:20" s="1" customFormat="1" ht="11.25" x14ac:dyDescent="0.2">
      <c r="A114" s="2" t="s">
        <v>186</v>
      </c>
      <c r="B114" s="1" t="s">
        <v>187</v>
      </c>
      <c r="C114" s="12">
        <v>10668.72</v>
      </c>
      <c r="D114" s="12">
        <v>0</v>
      </c>
      <c r="E114" s="12">
        <v>737</v>
      </c>
      <c r="F114" s="12">
        <v>455</v>
      </c>
      <c r="G114" s="12">
        <v>308.04000000000002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f t="shared" si="2"/>
        <v>12168.76</v>
      </c>
      <c r="O114" s="12">
        <v>1322.81</v>
      </c>
      <c r="P114" s="19">
        <v>0</v>
      </c>
      <c r="Q114" s="12">
        <v>1228.0999999999999</v>
      </c>
      <c r="R114" s="12">
        <v>4178.3500000000004</v>
      </c>
      <c r="S114" s="12">
        <f t="shared" si="3"/>
        <v>6729.26</v>
      </c>
      <c r="T114" s="12">
        <v>5439.5</v>
      </c>
    </row>
    <row r="115" spans="1:20" s="1" customFormat="1" ht="11.25" x14ac:dyDescent="0.2">
      <c r="A115" s="2" t="s">
        <v>188</v>
      </c>
      <c r="B115" s="1" t="s">
        <v>189</v>
      </c>
      <c r="C115" s="12">
        <v>11438.1</v>
      </c>
      <c r="D115" s="12">
        <v>400</v>
      </c>
      <c r="E115" s="12">
        <v>802</v>
      </c>
      <c r="F115" s="12">
        <v>482</v>
      </c>
      <c r="G115" s="12">
        <v>308.04000000000002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f t="shared" si="2"/>
        <v>13430.140000000001</v>
      </c>
      <c r="O115" s="12">
        <v>2671.15</v>
      </c>
      <c r="P115" s="19">
        <v>0</v>
      </c>
      <c r="Q115" s="12">
        <v>1315.38</v>
      </c>
      <c r="R115" s="12">
        <v>5525.1100000000006</v>
      </c>
      <c r="S115" s="12">
        <f t="shared" si="3"/>
        <v>9511.6400000000012</v>
      </c>
      <c r="T115" s="12">
        <v>3918.5</v>
      </c>
    </row>
    <row r="116" spans="1:20" s="1" customFormat="1" ht="11.25" x14ac:dyDescent="0.2">
      <c r="A116" s="2" t="s">
        <v>190</v>
      </c>
      <c r="B116" s="1" t="s">
        <v>191</v>
      </c>
      <c r="C116" s="12">
        <v>10679.1</v>
      </c>
      <c r="D116" s="12">
        <v>400</v>
      </c>
      <c r="E116" s="12">
        <v>737</v>
      </c>
      <c r="F116" s="12">
        <v>455</v>
      </c>
      <c r="G116" s="12">
        <v>205.36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711.94</v>
      </c>
      <c r="N116" s="12">
        <f t="shared" si="2"/>
        <v>13188.400000000001</v>
      </c>
      <c r="O116" s="12">
        <v>2673.7200000000003</v>
      </c>
      <c r="P116" s="19">
        <v>0</v>
      </c>
      <c r="Q116" s="12">
        <v>1228.0999999999999</v>
      </c>
      <c r="R116" s="12">
        <v>3924.5800000000017</v>
      </c>
      <c r="S116" s="12">
        <f t="shared" si="3"/>
        <v>7826.4000000000015</v>
      </c>
      <c r="T116" s="12">
        <v>5362</v>
      </c>
    </row>
    <row r="117" spans="1:20" s="1" customFormat="1" ht="11.25" x14ac:dyDescent="0.2">
      <c r="A117" s="2" t="s">
        <v>192</v>
      </c>
      <c r="B117" s="1" t="s">
        <v>193</v>
      </c>
      <c r="C117" s="12">
        <v>11398.38</v>
      </c>
      <c r="D117" s="12">
        <v>0</v>
      </c>
      <c r="E117" s="12">
        <v>802</v>
      </c>
      <c r="F117" s="12">
        <v>482</v>
      </c>
      <c r="G117" s="12">
        <v>205.36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762.54</v>
      </c>
      <c r="N117" s="12">
        <f t="shared" si="2"/>
        <v>13650.279999999999</v>
      </c>
      <c r="O117" s="12">
        <v>2625.85</v>
      </c>
      <c r="P117" s="19">
        <v>0</v>
      </c>
      <c r="Q117" s="12">
        <v>1315.38</v>
      </c>
      <c r="R117" s="12">
        <v>4522.0499999999993</v>
      </c>
      <c r="S117" s="12">
        <f t="shared" si="3"/>
        <v>8463.2799999999988</v>
      </c>
      <c r="T117" s="12">
        <v>5187</v>
      </c>
    </row>
    <row r="118" spans="1:20" s="1" customFormat="1" ht="11.25" x14ac:dyDescent="0.2">
      <c r="A118" s="2" t="s">
        <v>194</v>
      </c>
      <c r="B118" s="1" t="s">
        <v>195</v>
      </c>
      <c r="C118" s="12">
        <v>10666.49</v>
      </c>
      <c r="D118" s="12">
        <v>0</v>
      </c>
      <c r="E118" s="12">
        <v>737</v>
      </c>
      <c r="F118" s="12">
        <v>455</v>
      </c>
      <c r="G118" s="12">
        <v>205.36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f t="shared" si="2"/>
        <v>12063.85</v>
      </c>
      <c r="O118" s="12">
        <v>1793.66</v>
      </c>
      <c r="P118" s="19">
        <v>0</v>
      </c>
      <c r="Q118" s="12">
        <v>1228.0999999999999</v>
      </c>
      <c r="R118" s="12">
        <v>6176.09</v>
      </c>
      <c r="S118" s="12">
        <f t="shared" si="3"/>
        <v>9197.85</v>
      </c>
      <c r="T118" s="12">
        <v>2866</v>
      </c>
    </row>
    <row r="119" spans="1:20" s="1" customFormat="1" ht="11.25" x14ac:dyDescent="0.2">
      <c r="A119" s="2" t="s">
        <v>196</v>
      </c>
      <c r="B119" s="1" t="s">
        <v>197</v>
      </c>
      <c r="C119" s="12">
        <v>10658.34</v>
      </c>
      <c r="D119" s="12">
        <v>200</v>
      </c>
      <c r="E119" s="12">
        <v>737</v>
      </c>
      <c r="F119" s="12">
        <v>455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711.94</v>
      </c>
      <c r="N119" s="12">
        <f t="shared" si="2"/>
        <v>12762.28</v>
      </c>
      <c r="O119" s="12">
        <v>2542.69</v>
      </c>
      <c r="P119" s="19">
        <v>0</v>
      </c>
      <c r="Q119" s="12">
        <v>1228.0999999999999</v>
      </c>
      <c r="R119" s="12">
        <v>1678.4900000000016</v>
      </c>
      <c r="S119" s="12">
        <f t="shared" si="3"/>
        <v>5449.2800000000016</v>
      </c>
      <c r="T119" s="12">
        <v>7313</v>
      </c>
    </row>
    <row r="120" spans="1:20" s="1" customFormat="1" ht="11.25" x14ac:dyDescent="0.2">
      <c r="A120" s="2" t="s">
        <v>198</v>
      </c>
      <c r="B120" s="1" t="s">
        <v>199</v>
      </c>
      <c r="C120" s="12">
        <v>10651.66</v>
      </c>
      <c r="D120" s="12">
        <v>200</v>
      </c>
      <c r="E120" s="12">
        <v>737</v>
      </c>
      <c r="F120" s="12">
        <v>455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f t="shared" si="2"/>
        <v>12043.66</v>
      </c>
      <c r="O120" s="12">
        <v>2403.81</v>
      </c>
      <c r="P120" s="19">
        <v>0</v>
      </c>
      <c r="Q120" s="12">
        <v>1228.0999999999999</v>
      </c>
      <c r="R120" s="12">
        <v>3443.75</v>
      </c>
      <c r="S120" s="12">
        <f t="shared" si="3"/>
        <v>7075.66</v>
      </c>
      <c r="T120" s="12">
        <v>4968</v>
      </c>
    </row>
    <row r="121" spans="1:20" s="1" customFormat="1" ht="11.25" x14ac:dyDescent="0.2">
      <c r="A121" s="2" t="s">
        <v>200</v>
      </c>
      <c r="B121" s="1" t="s">
        <v>201</v>
      </c>
      <c r="C121" s="12">
        <v>10663.53</v>
      </c>
      <c r="D121" s="12">
        <v>200</v>
      </c>
      <c r="E121" s="12">
        <v>737</v>
      </c>
      <c r="F121" s="12">
        <v>455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f t="shared" si="2"/>
        <v>12055.53</v>
      </c>
      <c r="O121" s="12">
        <v>1298.8399999999999</v>
      </c>
      <c r="P121" s="19">
        <v>0</v>
      </c>
      <c r="Q121" s="12">
        <v>1228.0999999999999</v>
      </c>
      <c r="R121" s="12">
        <v>107.09000000000015</v>
      </c>
      <c r="S121" s="12">
        <f t="shared" si="3"/>
        <v>2634.0299999999997</v>
      </c>
      <c r="T121" s="12">
        <v>9421.5</v>
      </c>
    </row>
    <row r="122" spans="1:20" s="6" customFormat="1" ht="11.25" x14ac:dyDescent="0.2">
      <c r="A122" s="14"/>
      <c r="C122" s="6" t="s">
        <v>545</v>
      </c>
      <c r="D122" s="6" t="s">
        <v>545</v>
      </c>
      <c r="E122" s="6" t="s">
        <v>545</v>
      </c>
      <c r="F122" s="6" t="s">
        <v>545</v>
      </c>
      <c r="G122" s="6" t="s">
        <v>545</v>
      </c>
      <c r="H122" s="6" t="s">
        <v>545</v>
      </c>
      <c r="I122" s="6" t="s">
        <v>545</v>
      </c>
      <c r="J122" s="6" t="s">
        <v>545</v>
      </c>
      <c r="K122" s="6" t="s">
        <v>545</v>
      </c>
      <c r="L122" s="6" t="s">
        <v>545</v>
      </c>
      <c r="M122" s="6" t="s">
        <v>545</v>
      </c>
      <c r="N122" s="6" t="s">
        <v>545</v>
      </c>
      <c r="O122" s="6" t="s">
        <v>545</v>
      </c>
      <c r="P122" s="6" t="s">
        <v>545</v>
      </c>
      <c r="Q122" s="6" t="s">
        <v>545</v>
      </c>
      <c r="R122" s="6" t="s">
        <v>545</v>
      </c>
      <c r="S122" s="6" t="s">
        <v>545</v>
      </c>
      <c r="T122" s="6" t="s">
        <v>545</v>
      </c>
    </row>
    <row r="123" spans="1:20" s="1" customFormat="1" ht="11.25" x14ac:dyDescent="0.2">
      <c r="A123" s="11" t="s">
        <v>540</v>
      </c>
      <c r="N123" s="12"/>
      <c r="O123" s="12"/>
      <c r="P123" s="13"/>
      <c r="S123" s="12"/>
    </row>
    <row r="124" spans="1:20" s="1" customFormat="1" ht="11.25" x14ac:dyDescent="0.2">
      <c r="A124" s="2" t="s">
        <v>202</v>
      </c>
      <c r="B124" s="1" t="s">
        <v>203</v>
      </c>
      <c r="C124" s="12">
        <v>13005.9</v>
      </c>
      <c r="D124" s="12">
        <v>400</v>
      </c>
      <c r="E124" s="12">
        <v>941</v>
      </c>
      <c r="F124" s="12">
        <v>645</v>
      </c>
      <c r="G124" s="12">
        <v>513.4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f t="shared" ref="N124:N179" si="4">SUM(C124:M124)</f>
        <v>15505.3</v>
      </c>
      <c r="O124" s="12">
        <v>2035.5</v>
      </c>
      <c r="P124" s="19">
        <v>0</v>
      </c>
      <c r="Q124" s="12">
        <v>1495.68</v>
      </c>
      <c r="R124" s="12">
        <v>6666.119999999999</v>
      </c>
      <c r="S124" s="12">
        <f t="shared" ref="S124:S179" si="5">SUM(O124:R124)</f>
        <v>10197.299999999999</v>
      </c>
      <c r="T124" s="12">
        <v>5308</v>
      </c>
    </row>
    <row r="125" spans="1:20" s="1" customFormat="1" ht="11.25" x14ac:dyDescent="0.2">
      <c r="A125" s="2" t="s">
        <v>204</v>
      </c>
      <c r="B125" s="1" t="s">
        <v>205</v>
      </c>
      <c r="C125" s="12">
        <v>11069.1</v>
      </c>
      <c r="D125" s="12">
        <v>400</v>
      </c>
      <c r="E125" s="12">
        <v>788</v>
      </c>
      <c r="F125" s="12">
        <v>468</v>
      </c>
      <c r="G125" s="12">
        <v>410.72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f t="shared" si="4"/>
        <v>13135.82</v>
      </c>
      <c r="O125" s="12">
        <v>1529.38</v>
      </c>
      <c r="P125" s="19">
        <v>0</v>
      </c>
      <c r="Q125" s="12">
        <v>1272.94</v>
      </c>
      <c r="R125" s="12">
        <v>4616</v>
      </c>
      <c r="S125" s="12">
        <f t="shared" si="5"/>
        <v>7418.32</v>
      </c>
      <c r="T125" s="12">
        <v>5717.5</v>
      </c>
    </row>
    <row r="126" spans="1:20" s="1" customFormat="1" ht="11.25" x14ac:dyDescent="0.2">
      <c r="A126" s="2" t="s">
        <v>206</v>
      </c>
      <c r="B126" s="1" t="s">
        <v>207</v>
      </c>
      <c r="C126" s="12">
        <v>11069.1</v>
      </c>
      <c r="D126" s="12">
        <v>400</v>
      </c>
      <c r="E126" s="12">
        <v>788</v>
      </c>
      <c r="F126" s="12">
        <v>468</v>
      </c>
      <c r="G126" s="12">
        <v>410.72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f t="shared" si="4"/>
        <v>13135.82</v>
      </c>
      <c r="O126" s="12">
        <v>2680.12</v>
      </c>
      <c r="P126" s="19">
        <v>0</v>
      </c>
      <c r="Q126" s="12">
        <v>1272.94</v>
      </c>
      <c r="R126" s="12">
        <v>-0.23999999999978172</v>
      </c>
      <c r="S126" s="12">
        <f t="shared" si="5"/>
        <v>3952.82</v>
      </c>
      <c r="T126" s="12">
        <v>9183</v>
      </c>
    </row>
    <row r="127" spans="1:20" s="1" customFormat="1" ht="11.25" x14ac:dyDescent="0.2">
      <c r="A127" s="2" t="s">
        <v>208</v>
      </c>
      <c r="B127" s="1" t="s">
        <v>209</v>
      </c>
      <c r="C127" s="12">
        <v>11069.1</v>
      </c>
      <c r="D127" s="12">
        <v>400</v>
      </c>
      <c r="E127" s="12">
        <v>788</v>
      </c>
      <c r="F127" s="12">
        <v>468</v>
      </c>
      <c r="G127" s="12">
        <v>205.36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368.97</v>
      </c>
      <c r="N127" s="12">
        <f t="shared" si="4"/>
        <v>13299.43</v>
      </c>
      <c r="O127" s="12">
        <v>2724.6899999999996</v>
      </c>
      <c r="P127" s="19">
        <v>0</v>
      </c>
      <c r="Q127" s="12">
        <v>1272.94</v>
      </c>
      <c r="R127" s="12">
        <v>6483.8000000000011</v>
      </c>
      <c r="S127" s="12">
        <f t="shared" si="5"/>
        <v>10481.43</v>
      </c>
      <c r="T127" s="12">
        <v>2818</v>
      </c>
    </row>
    <row r="128" spans="1:20" s="1" customFormat="1" ht="11.25" x14ac:dyDescent="0.2">
      <c r="A128" s="2" t="s">
        <v>210</v>
      </c>
      <c r="B128" s="1" t="s">
        <v>211</v>
      </c>
      <c r="C128" s="12">
        <v>11069.1</v>
      </c>
      <c r="D128" s="12">
        <v>200</v>
      </c>
      <c r="E128" s="12">
        <v>788</v>
      </c>
      <c r="F128" s="12">
        <v>468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f t="shared" si="4"/>
        <v>12525.1</v>
      </c>
      <c r="O128" s="12">
        <v>1790.68</v>
      </c>
      <c r="P128" s="19">
        <v>0</v>
      </c>
      <c r="Q128" s="12">
        <v>1272.94</v>
      </c>
      <c r="R128" s="12">
        <v>-2.0000000000436557E-2</v>
      </c>
      <c r="S128" s="12">
        <f t="shared" si="5"/>
        <v>3063.5999999999995</v>
      </c>
      <c r="T128" s="12">
        <v>9461.5</v>
      </c>
    </row>
    <row r="129" spans="1:20" s="1" customFormat="1" ht="11.25" x14ac:dyDescent="0.2">
      <c r="A129" s="2" t="s">
        <v>212</v>
      </c>
      <c r="B129" s="1" t="s">
        <v>213</v>
      </c>
      <c r="C129" s="12">
        <v>11069.1</v>
      </c>
      <c r="D129" s="12">
        <v>0</v>
      </c>
      <c r="E129" s="12">
        <v>788</v>
      </c>
      <c r="F129" s="12">
        <v>468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f t="shared" si="4"/>
        <v>12325.1</v>
      </c>
      <c r="O129" s="12">
        <v>2341.1999999999998</v>
      </c>
      <c r="P129" s="19">
        <v>0</v>
      </c>
      <c r="Q129" s="12">
        <v>1272.94</v>
      </c>
      <c r="R129" s="12">
        <v>6094.9600000000009</v>
      </c>
      <c r="S129" s="12">
        <f t="shared" si="5"/>
        <v>9709.1</v>
      </c>
      <c r="T129" s="12">
        <v>2616</v>
      </c>
    </row>
    <row r="130" spans="1:20" s="6" customFormat="1" ht="11.25" x14ac:dyDescent="0.2">
      <c r="A130" s="14"/>
      <c r="C130" s="6" t="s">
        <v>545</v>
      </c>
      <c r="D130" s="6" t="s">
        <v>545</v>
      </c>
      <c r="E130" s="6" t="s">
        <v>545</v>
      </c>
      <c r="F130" s="6" t="s">
        <v>545</v>
      </c>
      <c r="G130" s="6" t="s">
        <v>545</v>
      </c>
      <c r="H130" s="6" t="s">
        <v>545</v>
      </c>
      <c r="I130" s="6" t="s">
        <v>545</v>
      </c>
      <c r="J130" s="6" t="s">
        <v>545</v>
      </c>
      <c r="K130" s="6" t="s">
        <v>545</v>
      </c>
      <c r="L130" s="6" t="s">
        <v>545</v>
      </c>
      <c r="M130" s="6" t="s">
        <v>545</v>
      </c>
      <c r="N130" s="6" t="s">
        <v>545</v>
      </c>
      <c r="O130" s="6" t="s">
        <v>545</v>
      </c>
      <c r="P130" s="6" t="s">
        <v>545</v>
      </c>
      <c r="Q130" s="6" t="s">
        <v>545</v>
      </c>
      <c r="R130" s="6" t="s">
        <v>545</v>
      </c>
      <c r="S130" s="6" t="s">
        <v>545</v>
      </c>
      <c r="T130" s="6" t="s">
        <v>545</v>
      </c>
    </row>
    <row r="131" spans="1:20" s="1" customFormat="1" ht="11.25" x14ac:dyDescent="0.2">
      <c r="A131" s="11" t="s">
        <v>541</v>
      </c>
      <c r="N131" s="12"/>
      <c r="O131" s="12"/>
      <c r="P131" s="19"/>
      <c r="S131" s="12"/>
    </row>
    <row r="132" spans="1:20" s="1" customFormat="1" ht="11.25" x14ac:dyDescent="0.2">
      <c r="A132" s="2" t="s">
        <v>214</v>
      </c>
      <c r="B132" s="1" t="s">
        <v>215</v>
      </c>
      <c r="C132" s="12">
        <v>13005.9</v>
      </c>
      <c r="D132" s="12">
        <v>400</v>
      </c>
      <c r="E132" s="12">
        <v>941</v>
      </c>
      <c r="F132" s="12">
        <v>645</v>
      </c>
      <c r="G132" s="12">
        <v>308.04000000000002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867.06</v>
      </c>
      <c r="N132" s="12">
        <f t="shared" si="4"/>
        <v>16167</v>
      </c>
      <c r="O132" s="12">
        <v>3114.99</v>
      </c>
      <c r="P132" s="19">
        <v>0</v>
      </c>
      <c r="Q132" s="12">
        <v>1495.68</v>
      </c>
      <c r="R132" s="12">
        <v>8275.83</v>
      </c>
      <c r="S132" s="12">
        <f t="shared" si="5"/>
        <v>12886.5</v>
      </c>
      <c r="T132" s="12">
        <v>3280.5</v>
      </c>
    </row>
    <row r="133" spans="1:20" s="1" customFormat="1" ht="11.25" x14ac:dyDescent="0.2">
      <c r="A133" s="2" t="s">
        <v>216</v>
      </c>
      <c r="B133" s="1" t="s">
        <v>217</v>
      </c>
      <c r="C133" s="12">
        <v>11069.1</v>
      </c>
      <c r="D133" s="12">
        <v>400</v>
      </c>
      <c r="E133" s="12">
        <v>788</v>
      </c>
      <c r="F133" s="12">
        <v>468</v>
      </c>
      <c r="G133" s="12">
        <v>205.36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f t="shared" si="4"/>
        <v>12930.460000000001</v>
      </c>
      <c r="O133" s="12">
        <v>2648.71</v>
      </c>
      <c r="P133" s="19">
        <v>0</v>
      </c>
      <c r="Q133" s="12">
        <v>1272.94</v>
      </c>
      <c r="R133" s="12">
        <v>6798.3100000000013</v>
      </c>
      <c r="S133" s="12">
        <f t="shared" si="5"/>
        <v>10719.960000000001</v>
      </c>
      <c r="T133" s="12">
        <v>2210.5</v>
      </c>
    </row>
    <row r="134" spans="1:20" s="6" customFormat="1" ht="11.25" x14ac:dyDescent="0.2">
      <c r="A134" s="14"/>
      <c r="C134" s="6" t="s">
        <v>545</v>
      </c>
      <c r="D134" s="6" t="s">
        <v>545</v>
      </c>
      <c r="E134" s="6" t="s">
        <v>545</v>
      </c>
      <c r="F134" s="6" t="s">
        <v>545</v>
      </c>
      <c r="G134" s="6" t="s">
        <v>545</v>
      </c>
      <c r="H134" s="6" t="s">
        <v>545</v>
      </c>
      <c r="I134" s="6" t="s">
        <v>545</v>
      </c>
      <c r="J134" s="6" t="s">
        <v>545</v>
      </c>
      <c r="K134" s="6" t="s">
        <v>545</v>
      </c>
      <c r="L134" s="6" t="s">
        <v>545</v>
      </c>
      <c r="M134" s="6" t="s">
        <v>545</v>
      </c>
      <c r="N134" s="6" t="s">
        <v>545</v>
      </c>
      <c r="O134" s="6" t="s">
        <v>545</v>
      </c>
      <c r="P134" s="6" t="s">
        <v>545</v>
      </c>
      <c r="Q134" s="6" t="s">
        <v>545</v>
      </c>
      <c r="R134" s="6" t="s">
        <v>545</v>
      </c>
      <c r="S134" s="6" t="s">
        <v>545</v>
      </c>
      <c r="T134" s="6" t="s">
        <v>545</v>
      </c>
    </row>
    <row r="135" spans="1:20" s="1" customFormat="1" ht="11.25" x14ac:dyDescent="0.2">
      <c r="A135" s="11" t="s">
        <v>542</v>
      </c>
      <c r="N135" s="12"/>
      <c r="O135" s="12"/>
      <c r="P135" s="13"/>
      <c r="S135" s="12"/>
    </row>
    <row r="136" spans="1:20" s="1" customFormat="1" ht="11.25" x14ac:dyDescent="0.2">
      <c r="A136" s="2" t="s">
        <v>218</v>
      </c>
      <c r="B136" s="1" t="s">
        <v>219</v>
      </c>
      <c r="C136" s="12">
        <v>12525</v>
      </c>
      <c r="D136" s="12">
        <v>400</v>
      </c>
      <c r="E136" s="12">
        <v>903</v>
      </c>
      <c r="F136" s="12">
        <v>549</v>
      </c>
      <c r="G136" s="12">
        <v>616.79999999999995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f t="shared" si="4"/>
        <v>14993.8</v>
      </c>
      <c r="O136" s="12">
        <v>2905.49</v>
      </c>
      <c r="P136" s="19">
        <v>0</v>
      </c>
      <c r="Q136" s="12">
        <v>1440.38</v>
      </c>
      <c r="R136" s="12">
        <v>4101.43</v>
      </c>
      <c r="S136" s="12">
        <f t="shared" si="5"/>
        <v>8447.2999999999993</v>
      </c>
      <c r="T136" s="12">
        <v>6546.5</v>
      </c>
    </row>
    <row r="137" spans="1:20" s="1" customFormat="1" ht="11.25" x14ac:dyDescent="0.2">
      <c r="A137" s="2" t="s">
        <v>220</v>
      </c>
      <c r="B137" s="1" t="s">
        <v>221</v>
      </c>
      <c r="C137" s="12">
        <v>10679.1</v>
      </c>
      <c r="D137" s="12">
        <v>0</v>
      </c>
      <c r="E137" s="12">
        <v>737</v>
      </c>
      <c r="F137" s="12">
        <v>455</v>
      </c>
      <c r="G137" s="12">
        <v>513.4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711.94</v>
      </c>
      <c r="N137" s="12">
        <f t="shared" si="4"/>
        <v>13096.44</v>
      </c>
      <c r="O137" s="12">
        <v>2492.62</v>
      </c>
      <c r="P137" s="19">
        <v>0</v>
      </c>
      <c r="Q137" s="12">
        <v>1228.0999999999999</v>
      </c>
      <c r="R137" s="12">
        <v>3895.2200000000012</v>
      </c>
      <c r="S137" s="12">
        <f t="shared" si="5"/>
        <v>7615.9400000000005</v>
      </c>
      <c r="T137" s="12">
        <v>5480.5</v>
      </c>
    </row>
    <row r="138" spans="1:20" s="1" customFormat="1" ht="11.25" x14ac:dyDescent="0.2">
      <c r="A138" s="2" t="s">
        <v>222</v>
      </c>
      <c r="B138" s="1" t="s">
        <v>223</v>
      </c>
      <c r="C138" s="12">
        <v>12525</v>
      </c>
      <c r="D138" s="12">
        <v>400</v>
      </c>
      <c r="E138" s="12">
        <v>903</v>
      </c>
      <c r="F138" s="12">
        <v>549</v>
      </c>
      <c r="G138" s="12">
        <v>513.4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835</v>
      </c>
      <c r="N138" s="12">
        <f t="shared" si="4"/>
        <v>15725.4</v>
      </c>
      <c r="O138" s="12">
        <v>2957.96</v>
      </c>
      <c r="P138" s="19">
        <v>0</v>
      </c>
      <c r="Q138" s="12">
        <v>1440.38</v>
      </c>
      <c r="R138" s="12">
        <v>2826.5599999999995</v>
      </c>
      <c r="S138" s="12">
        <f t="shared" si="5"/>
        <v>7224.9</v>
      </c>
      <c r="T138" s="12">
        <v>8500.5</v>
      </c>
    </row>
    <row r="139" spans="1:20" s="1" customFormat="1" ht="11.25" x14ac:dyDescent="0.2">
      <c r="A139" s="2" t="s">
        <v>224</v>
      </c>
      <c r="B139" s="1" t="s">
        <v>225</v>
      </c>
      <c r="C139" s="12">
        <v>12525</v>
      </c>
      <c r="D139" s="12">
        <v>200</v>
      </c>
      <c r="E139" s="12">
        <v>903</v>
      </c>
      <c r="F139" s="12">
        <v>549</v>
      </c>
      <c r="G139" s="12">
        <v>410.72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835</v>
      </c>
      <c r="N139" s="12">
        <f t="shared" si="4"/>
        <v>15422.72</v>
      </c>
      <c r="O139" s="12">
        <v>1928.68</v>
      </c>
      <c r="P139" s="19">
        <v>0</v>
      </c>
      <c r="Q139" s="12">
        <v>1440.38</v>
      </c>
      <c r="R139" s="12">
        <v>8209.66</v>
      </c>
      <c r="S139" s="12">
        <f t="shared" si="5"/>
        <v>11578.720000000001</v>
      </c>
      <c r="T139" s="12">
        <v>3844</v>
      </c>
    </row>
    <row r="140" spans="1:20" s="1" customFormat="1" ht="11.25" x14ac:dyDescent="0.2">
      <c r="A140" s="2" t="s">
        <v>226</v>
      </c>
      <c r="B140" s="1" t="s">
        <v>227</v>
      </c>
      <c r="C140" s="12">
        <v>12491.37</v>
      </c>
      <c r="D140" s="12">
        <v>200</v>
      </c>
      <c r="E140" s="12">
        <v>903</v>
      </c>
      <c r="F140" s="12">
        <v>549</v>
      </c>
      <c r="G140" s="12">
        <v>410.72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835</v>
      </c>
      <c r="N140" s="12">
        <f t="shared" si="4"/>
        <v>15389.09</v>
      </c>
      <c r="O140" s="12">
        <v>2889.5</v>
      </c>
      <c r="P140" s="19">
        <v>0</v>
      </c>
      <c r="Q140" s="12">
        <v>1440.38</v>
      </c>
      <c r="R140" s="12">
        <v>7610.7099999999991</v>
      </c>
      <c r="S140" s="12">
        <f t="shared" si="5"/>
        <v>11940.59</v>
      </c>
      <c r="T140" s="12">
        <v>3448.5</v>
      </c>
    </row>
    <row r="141" spans="1:20" s="1" customFormat="1" ht="11.25" x14ac:dyDescent="0.2">
      <c r="A141" s="2" t="s">
        <v>228</v>
      </c>
      <c r="B141" s="1" t="s">
        <v>229</v>
      </c>
      <c r="C141" s="12">
        <v>11655.97</v>
      </c>
      <c r="D141" s="12">
        <v>200</v>
      </c>
      <c r="E141" s="12">
        <v>915</v>
      </c>
      <c r="F141" s="12">
        <v>595.55999999999995</v>
      </c>
      <c r="G141" s="12">
        <v>410.72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803.86</v>
      </c>
      <c r="N141" s="12">
        <f t="shared" si="4"/>
        <v>14581.109999999999</v>
      </c>
      <c r="O141" s="12">
        <v>2038.1100000000001</v>
      </c>
      <c r="P141" s="19">
        <v>0</v>
      </c>
      <c r="Q141" s="12">
        <v>1386.66</v>
      </c>
      <c r="R141" s="12">
        <v>3236.8399999999983</v>
      </c>
      <c r="S141" s="12">
        <f t="shared" si="5"/>
        <v>6661.6099999999988</v>
      </c>
      <c r="T141" s="12">
        <v>7919.5</v>
      </c>
    </row>
    <row r="142" spans="1:20" s="1" customFormat="1" ht="11.25" x14ac:dyDescent="0.2">
      <c r="A142" s="2" t="s">
        <v>230</v>
      </c>
      <c r="B142" s="1" t="s">
        <v>231</v>
      </c>
      <c r="C142" s="12">
        <v>11056.83</v>
      </c>
      <c r="D142" s="12">
        <v>200</v>
      </c>
      <c r="E142" s="12">
        <v>802</v>
      </c>
      <c r="F142" s="12">
        <v>401.6</v>
      </c>
      <c r="G142" s="12">
        <v>410.72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f t="shared" si="4"/>
        <v>12871.15</v>
      </c>
      <c r="O142" s="12">
        <v>1142.54</v>
      </c>
      <c r="P142" s="19">
        <v>0</v>
      </c>
      <c r="Q142" s="12">
        <v>1315.38</v>
      </c>
      <c r="R142" s="12">
        <v>7658.23</v>
      </c>
      <c r="S142" s="12">
        <f t="shared" si="5"/>
        <v>10116.15</v>
      </c>
      <c r="T142" s="12">
        <v>2755</v>
      </c>
    </row>
    <row r="143" spans="1:20" s="1" customFormat="1" ht="11.25" x14ac:dyDescent="0.2">
      <c r="A143" s="2" t="s">
        <v>232</v>
      </c>
      <c r="B143" s="1" t="s">
        <v>233</v>
      </c>
      <c r="C143" s="12">
        <v>12525</v>
      </c>
      <c r="D143" s="12">
        <v>200</v>
      </c>
      <c r="E143" s="12">
        <v>903</v>
      </c>
      <c r="F143" s="12">
        <v>549</v>
      </c>
      <c r="G143" s="12">
        <v>410.72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f t="shared" si="4"/>
        <v>14587.72</v>
      </c>
      <c r="O143" s="12">
        <v>1839.5</v>
      </c>
      <c r="P143" s="19">
        <v>0</v>
      </c>
      <c r="Q143" s="12">
        <v>1440.38</v>
      </c>
      <c r="R143" s="12">
        <v>8194.84</v>
      </c>
      <c r="S143" s="12">
        <f t="shared" si="5"/>
        <v>11474.720000000001</v>
      </c>
      <c r="T143" s="12">
        <v>3113</v>
      </c>
    </row>
    <row r="144" spans="1:20" s="1" customFormat="1" ht="11.25" x14ac:dyDescent="0.2">
      <c r="A144" s="2" t="s">
        <v>234</v>
      </c>
      <c r="B144" s="1" t="s">
        <v>235</v>
      </c>
      <c r="C144" s="12">
        <v>12006.82</v>
      </c>
      <c r="D144" s="12">
        <v>0</v>
      </c>
      <c r="E144" s="12">
        <v>915</v>
      </c>
      <c r="F144" s="12">
        <v>616</v>
      </c>
      <c r="G144" s="12">
        <v>410.72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f t="shared" si="4"/>
        <v>13948.539999999999</v>
      </c>
      <c r="O144" s="12">
        <v>2644.54</v>
      </c>
      <c r="P144" s="19">
        <v>0</v>
      </c>
      <c r="Q144" s="12">
        <v>1386.64</v>
      </c>
      <c r="R144" s="12">
        <v>6765.3599999999988</v>
      </c>
      <c r="S144" s="12">
        <f t="shared" si="5"/>
        <v>10796.539999999999</v>
      </c>
      <c r="T144" s="12">
        <v>3152</v>
      </c>
    </row>
    <row r="145" spans="1:20" s="1" customFormat="1" ht="11.25" x14ac:dyDescent="0.2">
      <c r="A145" s="2" t="s">
        <v>236</v>
      </c>
      <c r="B145" s="1" t="s">
        <v>237</v>
      </c>
      <c r="C145" s="12">
        <v>12525</v>
      </c>
      <c r="D145" s="12">
        <v>0</v>
      </c>
      <c r="E145" s="12">
        <v>903</v>
      </c>
      <c r="F145" s="12">
        <v>274.5</v>
      </c>
      <c r="G145" s="12">
        <v>308.04000000000002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835</v>
      </c>
      <c r="N145" s="12">
        <f t="shared" si="4"/>
        <v>14845.54</v>
      </c>
      <c r="O145" s="12">
        <v>0</v>
      </c>
      <c r="P145" s="13">
        <v>-305.35000000000002</v>
      </c>
      <c r="Q145" s="12">
        <v>1440.38</v>
      </c>
      <c r="R145" s="12">
        <v>6521.01</v>
      </c>
      <c r="S145" s="12">
        <f t="shared" si="5"/>
        <v>7656.0400000000009</v>
      </c>
      <c r="T145" s="12">
        <v>7189.5</v>
      </c>
    </row>
    <row r="146" spans="1:20" s="1" customFormat="1" ht="11.25" x14ac:dyDescent="0.2">
      <c r="A146" s="2" t="s">
        <v>238</v>
      </c>
      <c r="B146" s="1" t="s">
        <v>239</v>
      </c>
      <c r="C146" s="12">
        <v>10679.1</v>
      </c>
      <c r="D146" s="12">
        <v>200</v>
      </c>
      <c r="E146" s="12">
        <v>737</v>
      </c>
      <c r="F146" s="12">
        <v>455</v>
      </c>
      <c r="G146" s="12">
        <v>308.04000000000002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f t="shared" si="4"/>
        <v>12379.140000000001</v>
      </c>
      <c r="O146" s="12">
        <v>2559.69</v>
      </c>
      <c r="P146" s="19">
        <v>0</v>
      </c>
      <c r="Q146" s="12">
        <v>1228.0999999999999</v>
      </c>
      <c r="R146" s="12">
        <v>106.85000000000218</v>
      </c>
      <c r="S146" s="12">
        <f t="shared" si="5"/>
        <v>3894.6400000000021</v>
      </c>
      <c r="T146" s="12">
        <v>8484.5</v>
      </c>
    </row>
    <row r="147" spans="1:20" s="1" customFormat="1" ht="11.25" x14ac:dyDescent="0.2">
      <c r="A147" s="2" t="s">
        <v>240</v>
      </c>
      <c r="B147" s="1" t="s">
        <v>241</v>
      </c>
      <c r="C147" s="12">
        <v>9019.2099999999991</v>
      </c>
      <c r="D147" s="12">
        <v>0</v>
      </c>
      <c r="E147" s="12">
        <v>687</v>
      </c>
      <c r="F147" s="12">
        <v>462</v>
      </c>
      <c r="G147" s="12">
        <v>308.04000000000002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f t="shared" si="4"/>
        <v>10476.25</v>
      </c>
      <c r="O147" s="12">
        <v>1705.96</v>
      </c>
      <c r="P147" s="19">
        <v>0</v>
      </c>
      <c r="Q147" s="12">
        <v>1040</v>
      </c>
      <c r="R147" s="12">
        <v>3591.29</v>
      </c>
      <c r="S147" s="12">
        <f t="shared" si="5"/>
        <v>6337.25</v>
      </c>
      <c r="T147" s="12">
        <v>4139</v>
      </c>
    </row>
    <row r="148" spans="1:20" s="1" customFormat="1" ht="11.25" x14ac:dyDescent="0.2">
      <c r="A148" s="2" t="s">
        <v>242</v>
      </c>
      <c r="B148" s="1" t="s">
        <v>243</v>
      </c>
      <c r="C148" s="12">
        <v>12107.5</v>
      </c>
      <c r="D148" s="12">
        <v>200</v>
      </c>
      <c r="E148" s="12">
        <v>903</v>
      </c>
      <c r="F148" s="12">
        <v>530.70000000000005</v>
      </c>
      <c r="G148" s="12">
        <v>308.04000000000002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835</v>
      </c>
      <c r="N148" s="12">
        <f t="shared" si="4"/>
        <v>14884.240000000002</v>
      </c>
      <c r="O148" s="12">
        <v>2796.33</v>
      </c>
      <c r="P148" s="19">
        <v>0</v>
      </c>
      <c r="Q148" s="12">
        <v>1440.38</v>
      </c>
      <c r="R148" s="12">
        <v>4766.5300000000025</v>
      </c>
      <c r="S148" s="12">
        <f t="shared" si="5"/>
        <v>9003.2400000000016</v>
      </c>
      <c r="T148" s="12">
        <v>5881</v>
      </c>
    </row>
    <row r="149" spans="1:20" s="1" customFormat="1" ht="11.25" x14ac:dyDescent="0.2">
      <c r="A149" s="2" t="s">
        <v>244</v>
      </c>
      <c r="B149" s="1" t="s">
        <v>245</v>
      </c>
      <c r="C149" s="12">
        <v>7366.5</v>
      </c>
      <c r="D149" s="12">
        <v>400</v>
      </c>
      <c r="E149" s="12">
        <v>547</v>
      </c>
      <c r="F149" s="12">
        <v>340</v>
      </c>
      <c r="G149" s="12">
        <v>308.04000000000002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f t="shared" si="4"/>
        <v>8961.5400000000009</v>
      </c>
      <c r="O149" s="12">
        <v>755.18</v>
      </c>
      <c r="P149" s="13">
        <v>-377.59</v>
      </c>
      <c r="Q149" s="12">
        <v>847.14</v>
      </c>
      <c r="R149" s="12">
        <v>0.31000000000130967</v>
      </c>
      <c r="S149" s="12">
        <f t="shared" si="5"/>
        <v>1225.0400000000013</v>
      </c>
      <c r="T149" s="12">
        <v>7736.5</v>
      </c>
    </row>
    <row r="150" spans="1:20" s="1" customFormat="1" ht="11.25" x14ac:dyDescent="0.2">
      <c r="A150" s="2" t="s">
        <v>246</v>
      </c>
      <c r="B150" s="1" t="s">
        <v>247</v>
      </c>
      <c r="C150" s="12">
        <v>11894.11</v>
      </c>
      <c r="D150" s="12">
        <v>0</v>
      </c>
      <c r="E150" s="12">
        <v>903</v>
      </c>
      <c r="F150" s="12">
        <v>549</v>
      </c>
      <c r="G150" s="12">
        <v>308.04000000000002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835</v>
      </c>
      <c r="N150" s="12">
        <f t="shared" si="4"/>
        <v>14489.150000000001</v>
      </c>
      <c r="O150" s="12">
        <v>1729.27</v>
      </c>
      <c r="P150" s="19">
        <v>0</v>
      </c>
      <c r="Q150" s="12">
        <v>1440.38</v>
      </c>
      <c r="R150" s="12">
        <v>8628.0000000000018</v>
      </c>
      <c r="S150" s="12">
        <f t="shared" si="5"/>
        <v>11797.650000000001</v>
      </c>
      <c r="T150" s="12">
        <v>2691.5</v>
      </c>
    </row>
    <row r="151" spans="1:20" s="1" customFormat="1" ht="11.25" x14ac:dyDescent="0.2">
      <c r="A151" s="2" t="s">
        <v>248</v>
      </c>
      <c r="B151" s="1" t="s">
        <v>249</v>
      </c>
      <c r="C151" s="12">
        <v>12525</v>
      </c>
      <c r="D151" s="12">
        <v>0</v>
      </c>
      <c r="E151" s="12">
        <v>903</v>
      </c>
      <c r="F151" s="12">
        <v>0</v>
      </c>
      <c r="G151" s="12">
        <v>308.04000000000002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f t="shared" si="4"/>
        <v>13736.04</v>
      </c>
      <c r="O151" s="12">
        <v>0</v>
      </c>
      <c r="P151" s="13">
        <v>-349.74</v>
      </c>
      <c r="Q151" s="12">
        <v>1440.38</v>
      </c>
      <c r="R151" s="12">
        <v>7149.9000000000015</v>
      </c>
      <c r="S151" s="12">
        <f t="shared" si="5"/>
        <v>8240.5400000000009</v>
      </c>
      <c r="T151" s="12">
        <v>5495.5</v>
      </c>
    </row>
    <row r="152" spans="1:20" s="1" customFormat="1" ht="11.25" x14ac:dyDescent="0.2">
      <c r="A152" s="2" t="s">
        <v>250</v>
      </c>
      <c r="B152" s="1" t="s">
        <v>251</v>
      </c>
      <c r="C152" s="12">
        <v>12525</v>
      </c>
      <c r="D152" s="12">
        <v>0</v>
      </c>
      <c r="E152" s="12">
        <v>903</v>
      </c>
      <c r="F152" s="12">
        <v>549</v>
      </c>
      <c r="G152" s="12">
        <v>308.04000000000002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835</v>
      </c>
      <c r="N152" s="12">
        <f t="shared" si="4"/>
        <v>15120.04</v>
      </c>
      <c r="O152" s="12">
        <v>2842.01</v>
      </c>
      <c r="P152" s="19">
        <v>0</v>
      </c>
      <c r="Q152" s="12">
        <v>1440.38</v>
      </c>
      <c r="R152" s="12">
        <v>5732.1500000000015</v>
      </c>
      <c r="S152" s="12">
        <f t="shared" si="5"/>
        <v>10014.540000000001</v>
      </c>
      <c r="T152" s="12">
        <v>5105.5</v>
      </c>
    </row>
    <row r="153" spans="1:20" s="1" customFormat="1" ht="11.25" x14ac:dyDescent="0.2">
      <c r="A153" s="2" t="s">
        <v>252</v>
      </c>
      <c r="B153" s="1" t="s">
        <v>253</v>
      </c>
      <c r="C153" s="12">
        <v>13056</v>
      </c>
      <c r="D153" s="12">
        <v>400</v>
      </c>
      <c r="E153" s="12">
        <v>1016</v>
      </c>
      <c r="F153" s="12">
        <v>684</v>
      </c>
      <c r="G153" s="12">
        <v>205.36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870.4</v>
      </c>
      <c r="N153" s="12">
        <f t="shared" si="4"/>
        <v>16231.76</v>
      </c>
      <c r="O153" s="12">
        <v>3105.73</v>
      </c>
      <c r="P153" s="19">
        <v>0</v>
      </c>
      <c r="Q153" s="12">
        <v>1501.44</v>
      </c>
      <c r="R153" s="12">
        <v>4747.09</v>
      </c>
      <c r="S153" s="12">
        <f t="shared" si="5"/>
        <v>9354.26</v>
      </c>
      <c r="T153" s="12">
        <v>6877.5</v>
      </c>
    </row>
    <row r="154" spans="1:20" s="1" customFormat="1" ht="11.25" x14ac:dyDescent="0.2">
      <c r="A154" s="2" t="s">
        <v>254</v>
      </c>
      <c r="B154" s="1" t="s">
        <v>255</v>
      </c>
      <c r="C154" s="12">
        <v>13006.43</v>
      </c>
      <c r="D154" s="12">
        <v>0</v>
      </c>
      <c r="E154" s="12">
        <v>1016</v>
      </c>
      <c r="F154" s="12">
        <v>661.2</v>
      </c>
      <c r="G154" s="12">
        <v>205.36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870.4</v>
      </c>
      <c r="N154" s="12">
        <f t="shared" si="4"/>
        <v>15759.390000000001</v>
      </c>
      <c r="O154" s="12">
        <v>2913.6</v>
      </c>
      <c r="P154" s="19">
        <v>0</v>
      </c>
      <c r="Q154" s="12">
        <v>1501.44</v>
      </c>
      <c r="R154" s="12">
        <v>6387.3500000000022</v>
      </c>
      <c r="S154" s="12">
        <f t="shared" si="5"/>
        <v>10802.390000000003</v>
      </c>
      <c r="T154" s="12">
        <v>4957</v>
      </c>
    </row>
    <row r="155" spans="1:20" s="1" customFormat="1" ht="11.25" x14ac:dyDescent="0.2">
      <c r="A155" s="2" t="s">
        <v>256</v>
      </c>
      <c r="B155" s="1" t="s">
        <v>257</v>
      </c>
      <c r="C155" s="12">
        <v>12525</v>
      </c>
      <c r="D155" s="12">
        <v>200</v>
      </c>
      <c r="E155" s="12">
        <v>903</v>
      </c>
      <c r="F155" s="12">
        <v>549</v>
      </c>
      <c r="G155" s="12">
        <v>205.36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835</v>
      </c>
      <c r="N155" s="12">
        <f t="shared" si="4"/>
        <v>15217.36</v>
      </c>
      <c r="O155" s="12">
        <v>2864.37</v>
      </c>
      <c r="P155" s="19">
        <v>0</v>
      </c>
      <c r="Q155" s="12">
        <v>1440.38</v>
      </c>
      <c r="R155" s="12">
        <v>2382.6100000000006</v>
      </c>
      <c r="S155" s="12">
        <f t="shared" si="5"/>
        <v>6687.3600000000006</v>
      </c>
      <c r="T155" s="12">
        <v>8530</v>
      </c>
    </row>
    <row r="156" spans="1:20" s="1" customFormat="1" ht="11.25" x14ac:dyDescent="0.2">
      <c r="A156" s="2" t="s">
        <v>258</v>
      </c>
      <c r="B156" s="1" t="s">
        <v>259</v>
      </c>
      <c r="C156" s="12">
        <v>13036.66</v>
      </c>
      <c r="D156" s="12">
        <v>0</v>
      </c>
      <c r="E156" s="12">
        <v>1016</v>
      </c>
      <c r="F156" s="12">
        <v>661.2</v>
      </c>
      <c r="G156" s="12">
        <v>205.36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870.4</v>
      </c>
      <c r="N156" s="12">
        <f t="shared" si="4"/>
        <v>15789.62</v>
      </c>
      <c r="O156" s="12">
        <v>3018.07</v>
      </c>
      <c r="P156" s="19">
        <v>0</v>
      </c>
      <c r="Q156" s="12">
        <v>1501.44</v>
      </c>
      <c r="R156" s="12">
        <v>7010.1100000000006</v>
      </c>
      <c r="S156" s="12">
        <f t="shared" si="5"/>
        <v>11529.62</v>
      </c>
      <c r="T156" s="12">
        <v>4260</v>
      </c>
    </row>
    <row r="157" spans="1:20" s="1" customFormat="1" ht="11.25" x14ac:dyDescent="0.2">
      <c r="A157" s="2" t="s">
        <v>260</v>
      </c>
      <c r="B157" s="1" t="s">
        <v>261</v>
      </c>
      <c r="C157" s="12">
        <v>13047.54</v>
      </c>
      <c r="D157" s="12">
        <v>200</v>
      </c>
      <c r="E157" s="12">
        <v>1016</v>
      </c>
      <c r="F157" s="12">
        <v>684</v>
      </c>
      <c r="G157" s="12">
        <v>205.36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870.4</v>
      </c>
      <c r="N157" s="12">
        <f t="shared" si="4"/>
        <v>16023.300000000001</v>
      </c>
      <c r="O157" s="12">
        <v>3020.95</v>
      </c>
      <c r="P157" s="19">
        <v>0</v>
      </c>
      <c r="Q157" s="12">
        <v>1501.44</v>
      </c>
      <c r="R157" s="12">
        <v>6074.9100000000017</v>
      </c>
      <c r="S157" s="12">
        <f t="shared" si="5"/>
        <v>10597.300000000001</v>
      </c>
      <c r="T157" s="12">
        <v>5426</v>
      </c>
    </row>
    <row r="158" spans="1:20" s="1" customFormat="1" ht="11.25" x14ac:dyDescent="0.2">
      <c r="A158" s="2" t="s">
        <v>262</v>
      </c>
      <c r="B158" s="1" t="s">
        <v>263</v>
      </c>
      <c r="C158" s="12">
        <v>10552.29</v>
      </c>
      <c r="D158" s="12">
        <v>0</v>
      </c>
      <c r="E158" s="12">
        <v>737</v>
      </c>
      <c r="F158" s="12">
        <v>455</v>
      </c>
      <c r="G158" s="12">
        <v>205.36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f t="shared" si="4"/>
        <v>11949.650000000001</v>
      </c>
      <c r="O158" s="12">
        <v>2113.9700000000003</v>
      </c>
      <c r="P158" s="19">
        <v>0</v>
      </c>
      <c r="Q158" s="12">
        <v>1228.0999999999999</v>
      </c>
      <c r="R158" s="12">
        <v>5447.0800000000017</v>
      </c>
      <c r="S158" s="12">
        <f t="shared" si="5"/>
        <v>8789.1500000000015</v>
      </c>
      <c r="T158" s="12">
        <v>3160.5</v>
      </c>
    </row>
    <row r="159" spans="1:20" s="1" customFormat="1" ht="11.25" x14ac:dyDescent="0.2">
      <c r="A159" s="2" t="s">
        <v>264</v>
      </c>
      <c r="B159" s="1" t="s">
        <v>265</v>
      </c>
      <c r="C159" s="12">
        <v>13049.35</v>
      </c>
      <c r="D159" s="12">
        <v>0</v>
      </c>
      <c r="E159" s="12">
        <v>1016</v>
      </c>
      <c r="F159" s="12">
        <v>684</v>
      </c>
      <c r="G159" s="12">
        <v>205.36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870.4</v>
      </c>
      <c r="N159" s="12">
        <f t="shared" si="4"/>
        <v>15825.11</v>
      </c>
      <c r="O159" s="12">
        <v>3048.58</v>
      </c>
      <c r="P159" s="19">
        <v>0</v>
      </c>
      <c r="Q159" s="12">
        <v>1501.44</v>
      </c>
      <c r="R159" s="12">
        <v>4018.59</v>
      </c>
      <c r="S159" s="12">
        <f t="shared" si="5"/>
        <v>8568.61</v>
      </c>
      <c r="T159" s="12">
        <v>7256.5</v>
      </c>
    </row>
    <row r="160" spans="1:20" s="1" customFormat="1" ht="11.25" x14ac:dyDescent="0.2">
      <c r="A160" s="2" t="s">
        <v>266</v>
      </c>
      <c r="B160" s="1" t="s">
        <v>267</v>
      </c>
      <c r="C160" s="12">
        <v>12584.53</v>
      </c>
      <c r="D160" s="12">
        <v>200</v>
      </c>
      <c r="E160" s="12">
        <v>1016</v>
      </c>
      <c r="F160" s="12">
        <v>661.2</v>
      </c>
      <c r="G160" s="12">
        <v>205.36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870.4</v>
      </c>
      <c r="N160" s="12">
        <f t="shared" si="4"/>
        <v>15537.490000000002</v>
      </c>
      <c r="O160" s="12">
        <v>2958.38</v>
      </c>
      <c r="P160" s="19">
        <v>0</v>
      </c>
      <c r="Q160" s="12">
        <v>1501.44</v>
      </c>
      <c r="R160" s="12">
        <v>3652.6700000000019</v>
      </c>
      <c r="S160" s="12">
        <f t="shared" si="5"/>
        <v>8112.4900000000016</v>
      </c>
      <c r="T160" s="12">
        <v>7425</v>
      </c>
    </row>
    <row r="161" spans="1:20" s="1" customFormat="1" ht="11.25" x14ac:dyDescent="0.2">
      <c r="A161" s="2" t="s">
        <v>268</v>
      </c>
      <c r="B161" s="1" t="s">
        <v>269</v>
      </c>
      <c r="C161" s="12">
        <v>12525</v>
      </c>
      <c r="D161" s="12">
        <v>0</v>
      </c>
      <c r="E161" s="12">
        <v>903</v>
      </c>
      <c r="F161" s="12">
        <v>549</v>
      </c>
      <c r="G161" s="12">
        <v>205.36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f t="shared" si="4"/>
        <v>14182.36</v>
      </c>
      <c r="O161" s="12">
        <v>2734.59</v>
      </c>
      <c r="P161" s="19">
        <v>0</v>
      </c>
      <c r="Q161" s="12">
        <v>1440.38</v>
      </c>
      <c r="R161" s="12">
        <v>5493.3899999999994</v>
      </c>
      <c r="S161" s="12">
        <f t="shared" si="5"/>
        <v>9668.36</v>
      </c>
      <c r="T161" s="12">
        <v>4514</v>
      </c>
    </row>
    <row r="162" spans="1:20" s="1" customFormat="1" ht="11.25" x14ac:dyDescent="0.2">
      <c r="A162" s="2" t="s">
        <v>270</v>
      </c>
      <c r="B162" s="1" t="s">
        <v>271</v>
      </c>
      <c r="C162" s="12">
        <v>10518.91</v>
      </c>
      <c r="D162" s="12">
        <v>0</v>
      </c>
      <c r="E162" s="12">
        <v>737</v>
      </c>
      <c r="F162" s="12">
        <v>455</v>
      </c>
      <c r="G162" s="12">
        <v>205.36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f t="shared" si="4"/>
        <v>11916.27</v>
      </c>
      <c r="O162" s="12">
        <v>2189.94</v>
      </c>
      <c r="P162" s="19">
        <v>0</v>
      </c>
      <c r="Q162" s="12">
        <v>1228.0999999999999</v>
      </c>
      <c r="R162" s="12">
        <v>5446.73</v>
      </c>
      <c r="S162" s="12">
        <f t="shared" si="5"/>
        <v>8864.77</v>
      </c>
      <c r="T162" s="12">
        <v>3051.5</v>
      </c>
    </row>
    <row r="163" spans="1:20" s="1" customFormat="1" ht="11.25" x14ac:dyDescent="0.2">
      <c r="A163" s="2" t="s">
        <v>272</v>
      </c>
      <c r="B163" s="1" t="s">
        <v>273</v>
      </c>
      <c r="C163" s="12">
        <v>12525</v>
      </c>
      <c r="D163" s="12">
        <v>200</v>
      </c>
      <c r="E163" s="12">
        <v>903</v>
      </c>
      <c r="F163" s="12">
        <v>549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835</v>
      </c>
      <c r="N163" s="12">
        <f t="shared" si="4"/>
        <v>15012</v>
      </c>
      <c r="O163" s="12">
        <v>2820.52</v>
      </c>
      <c r="P163" s="19">
        <v>0</v>
      </c>
      <c r="Q163" s="12">
        <v>1440.38</v>
      </c>
      <c r="R163" s="12">
        <v>2393.6000000000004</v>
      </c>
      <c r="S163" s="12">
        <f t="shared" si="5"/>
        <v>6654.5</v>
      </c>
      <c r="T163" s="12">
        <v>8357.5</v>
      </c>
    </row>
    <row r="164" spans="1:20" s="1" customFormat="1" ht="11.25" x14ac:dyDescent="0.2">
      <c r="A164" s="2" t="s">
        <v>274</v>
      </c>
      <c r="B164" s="1" t="s">
        <v>275</v>
      </c>
      <c r="C164" s="12">
        <v>13056</v>
      </c>
      <c r="D164" s="12">
        <v>400</v>
      </c>
      <c r="E164" s="12">
        <v>1016</v>
      </c>
      <c r="F164" s="12">
        <v>684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f t="shared" si="4"/>
        <v>15156</v>
      </c>
      <c r="O164" s="12">
        <v>2984.48</v>
      </c>
      <c r="P164" s="19">
        <v>0</v>
      </c>
      <c r="Q164" s="12">
        <v>1501.44</v>
      </c>
      <c r="R164" s="12">
        <v>4858.58</v>
      </c>
      <c r="S164" s="12">
        <f t="shared" si="5"/>
        <v>9344.5</v>
      </c>
      <c r="T164" s="12">
        <v>5811.5</v>
      </c>
    </row>
    <row r="165" spans="1:20" s="1" customFormat="1" ht="11.25" x14ac:dyDescent="0.2">
      <c r="A165" s="2" t="s">
        <v>276</v>
      </c>
      <c r="B165" s="1" t="s">
        <v>277</v>
      </c>
      <c r="C165" s="12">
        <v>12605.69</v>
      </c>
      <c r="D165" s="12">
        <v>0</v>
      </c>
      <c r="E165" s="12">
        <v>1016</v>
      </c>
      <c r="F165" s="12">
        <v>661.2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870.4</v>
      </c>
      <c r="N165" s="12">
        <f t="shared" si="4"/>
        <v>15153.29</v>
      </c>
      <c r="O165" s="12">
        <v>1870.08</v>
      </c>
      <c r="P165" s="13">
        <v>-935.92</v>
      </c>
      <c r="Q165" s="12">
        <v>1501.44</v>
      </c>
      <c r="R165" s="12">
        <v>130.19000000000051</v>
      </c>
      <c r="S165" s="12">
        <f t="shared" si="5"/>
        <v>2565.7900000000004</v>
      </c>
      <c r="T165" s="12">
        <v>12587.5</v>
      </c>
    </row>
    <row r="166" spans="1:20" s="1" customFormat="1" ht="11.25" x14ac:dyDescent="0.2">
      <c r="A166" s="2" t="s">
        <v>278</v>
      </c>
      <c r="B166" s="1" t="s">
        <v>279</v>
      </c>
      <c r="C166" s="12">
        <v>12748.94</v>
      </c>
      <c r="D166" s="12">
        <v>0</v>
      </c>
      <c r="E166" s="12">
        <v>1016</v>
      </c>
      <c r="F166" s="12">
        <v>684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870.4</v>
      </c>
      <c r="N166" s="12">
        <f t="shared" si="4"/>
        <v>15319.34</v>
      </c>
      <c r="O166" s="12">
        <v>2290.84</v>
      </c>
      <c r="P166" s="19">
        <v>0</v>
      </c>
      <c r="Q166" s="12">
        <v>1501.44</v>
      </c>
      <c r="R166" s="12">
        <v>1230.5599999999995</v>
      </c>
      <c r="S166" s="12">
        <f t="shared" si="5"/>
        <v>5022.84</v>
      </c>
      <c r="T166" s="12">
        <v>10296.5</v>
      </c>
    </row>
    <row r="167" spans="1:20" s="1" customFormat="1" ht="11.25" x14ac:dyDescent="0.2">
      <c r="A167" s="2" t="s">
        <v>280</v>
      </c>
      <c r="B167" s="1" t="s">
        <v>281</v>
      </c>
      <c r="C167" s="12">
        <v>12101.12</v>
      </c>
      <c r="D167" s="12">
        <v>0</v>
      </c>
      <c r="E167" s="12">
        <v>903</v>
      </c>
      <c r="F167" s="12">
        <v>530.70000000000005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835</v>
      </c>
      <c r="N167" s="12">
        <f t="shared" si="4"/>
        <v>14369.820000000002</v>
      </c>
      <c r="O167" s="12">
        <v>1525.42</v>
      </c>
      <c r="P167" s="13">
        <v>-182.29</v>
      </c>
      <c r="Q167" s="12">
        <v>1440.38</v>
      </c>
      <c r="R167" s="12">
        <v>7257.3100000000013</v>
      </c>
      <c r="S167" s="12">
        <f t="shared" si="5"/>
        <v>10040.820000000002</v>
      </c>
      <c r="T167" s="12">
        <v>4329</v>
      </c>
    </row>
    <row r="168" spans="1:20" s="1" customFormat="1" ht="11.25" x14ac:dyDescent="0.2">
      <c r="A168" s="2" t="s">
        <v>282</v>
      </c>
      <c r="B168" s="1" t="s">
        <v>283</v>
      </c>
      <c r="C168" s="12">
        <v>13056</v>
      </c>
      <c r="D168" s="12">
        <v>400</v>
      </c>
      <c r="E168" s="12">
        <v>1016</v>
      </c>
      <c r="F168" s="12">
        <v>684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870.4</v>
      </c>
      <c r="N168" s="12">
        <f t="shared" si="4"/>
        <v>16026.4</v>
      </c>
      <c r="O168" s="12">
        <v>2056.56</v>
      </c>
      <c r="P168" s="13">
        <v>-980.44</v>
      </c>
      <c r="Q168" s="12">
        <v>1501.44</v>
      </c>
      <c r="R168" s="12">
        <v>1986.3400000000001</v>
      </c>
      <c r="S168" s="12">
        <f t="shared" si="5"/>
        <v>4563.8999999999996</v>
      </c>
      <c r="T168" s="12">
        <v>11462.5</v>
      </c>
    </row>
    <row r="169" spans="1:20" s="1" customFormat="1" ht="11.25" x14ac:dyDescent="0.2">
      <c r="A169" s="2" t="s">
        <v>284</v>
      </c>
      <c r="B169" s="1" t="s">
        <v>285</v>
      </c>
      <c r="C169" s="12">
        <v>12620.8</v>
      </c>
      <c r="D169" s="12">
        <v>200</v>
      </c>
      <c r="E169" s="12">
        <v>1016</v>
      </c>
      <c r="F169" s="12">
        <v>661.2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f t="shared" si="4"/>
        <v>14498</v>
      </c>
      <c r="O169" s="12">
        <v>2507.54</v>
      </c>
      <c r="P169" s="19">
        <v>0</v>
      </c>
      <c r="Q169" s="12">
        <v>1501.44</v>
      </c>
      <c r="R169" s="12">
        <v>3098.5200000000004</v>
      </c>
      <c r="S169" s="12">
        <f t="shared" si="5"/>
        <v>7107.5</v>
      </c>
      <c r="T169" s="12">
        <v>7390.5</v>
      </c>
    </row>
    <row r="170" spans="1:20" s="1" customFormat="1" ht="11.25" x14ac:dyDescent="0.2">
      <c r="A170" s="2" t="s">
        <v>286</v>
      </c>
      <c r="B170" s="1" t="s">
        <v>287</v>
      </c>
      <c r="C170" s="12">
        <v>13056</v>
      </c>
      <c r="D170" s="12">
        <v>400</v>
      </c>
      <c r="E170" s="12">
        <v>1016</v>
      </c>
      <c r="F170" s="12">
        <v>684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f t="shared" si="4"/>
        <v>15156</v>
      </c>
      <c r="O170" s="12">
        <v>2994.61</v>
      </c>
      <c r="P170" s="19">
        <v>0</v>
      </c>
      <c r="Q170" s="12">
        <v>1501.44</v>
      </c>
      <c r="R170" s="12">
        <v>5315.9500000000007</v>
      </c>
      <c r="S170" s="12">
        <f t="shared" si="5"/>
        <v>9812</v>
      </c>
      <c r="T170" s="12">
        <v>5344</v>
      </c>
    </row>
    <row r="171" spans="1:20" s="1" customFormat="1" ht="11.25" x14ac:dyDescent="0.2">
      <c r="A171" s="2" t="s">
        <v>288</v>
      </c>
      <c r="B171" s="1" t="s">
        <v>289</v>
      </c>
      <c r="C171" s="12">
        <v>12165.66</v>
      </c>
      <c r="D171" s="12">
        <v>0</v>
      </c>
      <c r="E171" s="12">
        <v>1016</v>
      </c>
      <c r="F171" s="12">
        <v>661.2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870.4</v>
      </c>
      <c r="N171" s="12">
        <f t="shared" si="4"/>
        <v>14713.26</v>
      </c>
      <c r="O171" s="12">
        <v>2769.73</v>
      </c>
      <c r="P171" s="19">
        <v>0</v>
      </c>
      <c r="Q171" s="12">
        <v>1501.44</v>
      </c>
      <c r="R171" s="12">
        <v>4662.09</v>
      </c>
      <c r="S171" s="12">
        <f t="shared" si="5"/>
        <v>8933.26</v>
      </c>
      <c r="T171" s="12">
        <v>5780</v>
      </c>
    </row>
    <row r="172" spans="1:20" s="1" customFormat="1" ht="11.25" x14ac:dyDescent="0.2">
      <c r="A172" s="2" t="s">
        <v>290</v>
      </c>
      <c r="B172" s="1" t="s">
        <v>291</v>
      </c>
      <c r="C172" s="12">
        <v>13056</v>
      </c>
      <c r="D172" s="12">
        <v>200</v>
      </c>
      <c r="E172" s="12">
        <v>1016</v>
      </c>
      <c r="F172" s="12">
        <v>684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870.4</v>
      </c>
      <c r="N172" s="12">
        <f t="shared" si="4"/>
        <v>15826.4</v>
      </c>
      <c r="O172" s="12">
        <v>2013.84</v>
      </c>
      <c r="P172" s="13">
        <v>-463.7</v>
      </c>
      <c r="Q172" s="12">
        <v>1501.44</v>
      </c>
      <c r="R172" s="12">
        <v>5103.82</v>
      </c>
      <c r="S172" s="12">
        <f t="shared" si="5"/>
        <v>8155.4</v>
      </c>
      <c r="T172" s="12">
        <v>7671</v>
      </c>
    </row>
    <row r="173" spans="1:20" s="1" customFormat="1" ht="11.25" x14ac:dyDescent="0.2">
      <c r="A173" s="2" t="s">
        <v>292</v>
      </c>
      <c r="B173" s="1" t="s">
        <v>293</v>
      </c>
      <c r="C173" s="12">
        <v>13032.42</v>
      </c>
      <c r="D173" s="12">
        <v>0</v>
      </c>
      <c r="E173" s="12">
        <v>1016</v>
      </c>
      <c r="F173" s="12">
        <v>684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870.4</v>
      </c>
      <c r="N173" s="12">
        <f t="shared" si="4"/>
        <v>15602.82</v>
      </c>
      <c r="O173" s="12">
        <v>2861.87</v>
      </c>
      <c r="P173" s="19">
        <v>0</v>
      </c>
      <c r="Q173" s="12">
        <v>1501.44</v>
      </c>
      <c r="R173" s="12">
        <v>130.51000000000022</v>
      </c>
      <c r="S173" s="12">
        <f t="shared" si="5"/>
        <v>4493.82</v>
      </c>
      <c r="T173" s="12">
        <v>11109</v>
      </c>
    </row>
    <row r="174" spans="1:20" s="1" customFormat="1" ht="11.25" x14ac:dyDescent="0.2">
      <c r="A174" s="2" t="s">
        <v>294</v>
      </c>
      <c r="B174" s="1" t="s">
        <v>295</v>
      </c>
      <c r="C174" s="12">
        <v>13056</v>
      </c>
      <c r="D174" s="12">
        <v>0</v>
      </c>
      <c r="E174" s="12">
        <v>1016</v>
      </c>
      <c r="F174" s="12">
        <v>684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f t="shared" si="4"/>
        <v>14756</v>
      </c>
      <c r="O174" s="12">
        <v>2896.7</v>
      </c>
      <c r="P174" s="19">
        <v>0</v>
      </c>
      <c r="Q174" s="12">
        <v>1501.44</v>
      </c>
      <c r="R174" s="12">
        <v>3406.8600000000006</v>
      </c>
      <c r="S174" s="12">
        <f t="shared" si="5"/>
        <v>7805</v>
      </c>
      <c r="T174" s="12">
        <v>6951</v>
      </c>
    </row>
    <row r="175" spans="1:20" s="1" customFormat="1" ht="11.25" x14ac:dyDescent="0.2">
      <c r="A175" s="2" t="s">
        <v>296</v>
      </c>
      <c r="B175" s="1" t="s">
        <v>297</v>
      </c>
      <c r="C175" s="12">
        <v>12057.9</v>
      </c>
      <c r="D175" s="12">
        <v>0</v>
      </c>
      <c r="E175" s="12">
        <v>915</v>
      </c>
      <c r="F175" s="12">
        <v>616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f t="shared" si="4"/>
        <v>13588.9</v>
      </c>
      <c r="O175" s="12">
        <v>2440.16</v>
      </c>
      <c r="P175" s="19">
        <v>0</v>
      </c>
      <c r="Q175" s="12">
        <v>1386.66</v>
      </c>
      <c r="R175" s="12">
        <v>1234.58</v>
      </c>
      <c r="S175" s="12">
        <f t="shared" si="5"/>
        <v>5061.3999999999996</v>
      </c>
      <c r="T175" s="12">
        <v>8527.5</v>
      </c>
    </row>
    <row r="176" spans="1:20" s="1" customFormat="1" ht="11.25" x14ac:dyDescent="0.2">
      <c r="A176" s="2" t="s">
        <v>298</v>
      </c>
      <c r="B176" s="1" t="s">
        <v>299</v>
      </c>
      <c r="C176" s="12">
        <v>8348.7000000000007</v>
      </c>
      <c r="D176" s="12">
        <v>0</v>
      </c>
      <c r="E176" s="12">
        <v>546.5</v>
      </c>
      <c r="F176" s="12">
        <v>449.5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f t="shared" si="4"/>
        <v>9344.7000000000007</v>
      </c>
      <c r="O176" s="12">
        <v>1148.01</v>
      </c>
      <c r="P176" s="19">
        <v>0</v>
      </c>
      <c r="Q176" s="12">
        <v>1694.3</v>
      </c>
      <c r="R176" s="12">
        <v>828.89000000000124</v>
      </c>
      <c r="S176" s="12">
        <f t="shared" si="5"/>
        <v>3671.2000000000012</v>
      </c>
      <c r="T176" s="12">
        <v>5673.5</v>
      </c>
    </row>
    <row r="177" spans="1:20" s="1" customFormat="1" ht="11.25" x14ac:dyDescent="0.2">
      <c r="A177" s="2" t="s">
        <v>300</v>
      </c>
      <c r="B177" s="1" t="s">
        <v>301</v>
      </c>
      <c r="C177" s="12">
        <v>12525</v>
      </c>
      <c r="D177" s="12">
        <v>0</v>
      </c>
      <c r="E177" s="12">
        <v>903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f t="shared" si="4"/>
        <v>13428</v>
      </c>
      <c r="O177" s="12">
        <v>0</v>
      </c>
      <c r="P177" s="13">
        <v>-369.44</v>
      </c>
      <c r="Q177" s="12">
        <v>1440.38</v>
      </c>
      <c r="R177" s="12">
        <v>4616.5599999999995</v>
      </c>
      <c r="S177" s="12">
        <f t="shared" si="5"/>
        <v>5687.5</v>
      </c>
      <c r="T177" s="12">
        <v>7740.5</v>
      </c>
    </row>
    <row r="178" spans="1:20" s="1" customFormat="1" ht="11.25" x14ac:dyDescent="0.2">
      <c r="A178" s="2" t="s">
        <v>408</v>
      </c>
      <c r="B178" s="1" t="s">
        <v>409</v>
      </c>
      <c r="C178" s="12">
        <v>13056</v>
      </c>
      <c r="D178" s="12">
        <v>200</v>
      </c>
      <c r="E178" s="12">
        <v>1016</v>
      </c>
      <c r="F178" s="12">
        <v>684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870.4</v>
      </c>
      <c r="N178" s="12">
        <f t="shared" si="4"/>
        <v>15826.4</v>
      </c>
      <c r="O178" s="12">
        <v>2013.84</v>
      </c>
      <c r="P178" s="19">
        <v>0</v>
      </c>
      <c r="Q178" s="12">
        <v>1501.44</v>
      </c>
      <c r="R178" s="12">
        <v>0.11999999999898137</v>
      </c>
      <c r="S178" s="12">
        <f t="shared" si="5"/>
        <v>3515.3999999999987</v>
      </c>
      <c r="T178" s="12">
        <v>12311</v>
      </c>
    </row>
    <row r="179" spans="1:20" s="1" customFormat="1" ht="11.25" x14ac:dyDescent="0.2">
      <c r="A179" s="2" t="s">
        <v>410</v>
      </c>
      <c r="B179" s="1" t="s">
        <v>411</v>
      </c>
      <c r="C179" s="12">
        <v>12525</v>
      </c>
      <c r="D179" s="12">
        <v>400</v>
      </c>
      <c r="E179" s="12">
        <v>903</v>
      </c>
      <c r="F179" s="12">
        <v>549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835</v>
      </c>
      <c r="N179" s="12">
        <f t="shared" si="4"/>
        <v>15212</v>
      </c>
      <c r="O179" s="12">
        <v>1883.67</v>
      </c>
      <c r="P179" s="19">
        <v>0</v>
      </c>
      <c r="Q179" s="12">
        <v>1440.38</v>
      </c>
      <c r="R179" s="12">
        <v>-4.9999999999272404E-2</v>
      </c>
      <c r="S179" s="12">
        <f t="shared" si="5"/>
        <v>3324.0000000000009</v>
      </c>
      <c r="T179" s="12">
        <v>11888</v>
      </c>
    </row>
    <row r="180" spans="1:20" s="1" customFormat="1" ht="11.25" x14ac:dyDescent="0.2">
      <c r="A180" s="2" t="s">
        <v>412</v>
      </c>
      <c r="B180" s="1" t="s">
        <v>413</v>
      </c>
      <c r="C180" s="12">
        <v>12525</v>
      </c>
      <c r="D180" s="12">
        <v>0</v>
      </c>
      <c r="E180" s="12">
        <v>903</v>
      </c>
      <c r="F180" s="12">
        <v>530.70000000000005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f t="shared" ref="N180:N234" si="6">SUM(C180:M180)</f>
        <v>13958.7</v>
      </c>
      <c r="O180" s="12">
        <v>1705.15</v>
      </c>
      <c r="P180" s="19">
        <v>0</v>
      </c>
      <c r="Q180" s="12">
        <v>1440.38</v>
      </c>
      <c r="R180" s="12">
        <v>0.17000000000007276</v>
      </c>
      <c r="S180" s="12">
        <f t="shared" ref="S180:S234" si="7">SUM(O180:R180)</f>
        <v>3145.7000000000003</v>
      </c>
      <c r="T180" s="12">
        <v>10813</v>
      </c>
    </row>
    <row r="181" spans="1:20" s="6" customFormat="1" ht="11.25" x14ac:dyDescent="0.2">
      <c r="A181" s="14"/>
      <c r="C181" s="6" t="s">
        <v>545</v>
      </c>
      <c r="D181" s="6" t="s">
        <v>545</v>
      </c>
      <c r="E181" s="6" t="s">
        <v>545</v>
      </c>
      <c r="F181" s="6" t="s">
        <v>545</v>
      </c>
      <c r="G181" s="6" t="s">
        <v>545</v>
      </c>
      <c r="H181" s="6" t="s">
        <v>545</v>
      </c>
      <c r="I181" s="6" t="s">
        <v>545</v>
      </c>
      <c r="J181" s="6" t="s">
        <v>545</v>
      </c>
      <c r="K181" s="6" t="s">
        <v>545</v>
      </c>
      <c r="L181" s="6" t="s">
        <v>545</v>
      </c>
      <c r="M181" s="6" t="s">
        <v>545</v>
      </c>
      <c r="N181" s="6" t="s">
        <v>545</v>
      </c>
      <c r="O181" s="6" t="s">
        <v>545</v>
      </c>
      <c r="P181" s="6" t="s">
        <v>545</v>
      </c>
      <c r="Q181" s="6" t="s">
        <v>545</v>
      </c>
      <c r="R181" s="6" t="s">
        <v>545</v>
      </c>
      <c r="S181" s="6" t="s">
        <v>545</v>
      </c>
      <c r="T181" s="6" t="s">
        <v>545</v>
      </c>
    </row>
    <row r="182" spans="1:20" s="1" customFormat="1" ht="11.25" x14ac:dyDescent="0.2">
      <c r="A182" s="11" t="s">
        <v>543</v>
      </c>
      <c r="N182" s="12"/>
      <c r="O182" s="12"/>
      <c r="P182" s="13"/>
      <c r="S182" s="12"/>
    </row>
    <row r="183" spans="1:20" s="1" customFormat="1" ht="11.25" x14ac:dyDescent="0.2">
      <c r="A183" s="2" t="s">
        <v>302</v>
      </c>
      <c r="B183" s="1" t="s">
        <v>303</v>
      </c>
      <c r="C183" s="12">
        <v>13056</v>
      </c>
      <c r="D183" s="12">
        <v>0</v>
      </c>
      <c r="E183" s="12">
        <v>1016</v>
      </c>
      <c r="F183" s="12">
        <v>684</v>
      </c>
      <c r="G183" s="12">
        <v>410.72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250</v>
      </c>
      <c r="N183" s="12">
        <f t="shared" si="6"/>
        <v>15416.72</v>
      </c>
      <c r="O183" s="12">
        <v>2016.58</v>
      </c>
      <c r="P183" s="19">
        <v>0</v>
      </c>
      <c r="Q183" s="12">
        <v>1501.44</v>
      </c>
      <c r="R183" s="12">
        <v>5978.6999999999989</v>
      </c>
      <c r="S183" s="12">
        <f t="shared" si="7"/>
        <v>9496.7199999999993</v>
      </c>
      <c r="T183" s="12">
        <v>5920</v>
      </c>
    </row>
    <row r="184" spans="1:20" s="1" customFormat="1" ht="11.25" x14ac:dyDescent="0.2">
      <c r="A184" s="2" t="s">
        <v>304</v>
      </c>
      <c r="B184" s="1" t="s">
        <v>305</v>
      </c>
      <c r="C184" s="12">
        <v>10665.75</v>
      </c>
      <c r="D184" s="12">
        <v>0</v>
      </c>
      <c r="E184" s="12">
        <v>737</v>
      </c>
      <c r="F184" s="12">
        <v>455</v>
      </c>
      <c r="G184" s="12">
        <v>410.72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f t="shared" si="6"/>
        <v>12268.47</v>
      </c>
      <c r="O184" s="12">
        <v>2516.87</v>
      </c>
      <c r="P184" s="19">
        <v>0</v>
      </c>
      <c r="Q184" s="12">
        <v>1228.0999999999999</v>
      </c>
      <c r="R184" s="12">
        <v>3797</v>
      </c>
      <c r="S184" s="12">
        <f t="shared" si="7"/>
        <v>7541.9699999999993</v>
      </c>
      <c r="T184" s="12">
        <v>4726.5</v>
      </c>
    </row>
    <row r="185" spans="1:20" s="1" customFormat="1" ht="11.25" x14ac:dyDescent="0.2">
      <c r="A185" s="2" t="s">
        <v>306</v>
      </c>
      <c r="B185" s="1" t="s">
        <v>307</v>
      </c>
      <c r="C185" s="12">
        <v>13056</v>
      </c>
      <c r="D185" s="12">
        <v>0</v>
      </c>
      <c r="E185" s="12">
        <v>1016</v>
      </c>
      <c r="F185" s="12">
        <v>684</v>
      </c>
      <c r="G185" s="12">
        <v>410.72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1120.4000000000001</v>
      </c>
      <c r="N185" s="12">
        <f t="shared" si="6"/>
        <v>16287.119999999999</v>
      </c>
      <c r="O185" s="12">
        <v>3130.7000000000003</v>
      </c>
      <c r="P185" s="19">
        <v>0</v>
      </c>
      <c r="Q185" s="12">
        <v>1501.44</v>
      </c>
      <c r="R185" s="12">
        <v>4124.4799999999996</v>
      </c>
      <c r="S185" s="12">
        <f t="shared" si="7"/>
        <v>8756.619999999999</v>
      </c>
      <c r="T185" s="12">
        <v>7530.5</v>
      </c>
    </row>
    <row r="186" spans="1:20" s="1" customFormat="1" ht="11.25" x14ac:dyDescent="0.2">
      <c r="A186" s="2" t="s">
        <v>308</v>
      </c>
      <c r="B186" s="1" t="s">
        <v>309</v>
      </c>
      <c r="C186" s="12">
        <v>10679.1</v>
      </c>
      <c r="D186" s="12">
        <v>400</v>
      </c>
      <c r="E186" s="12">
        <v>737</v>
      </c>
      <c r="F186" s="12">
        <v>455</v>
      </c>
      <c r="G186" s="12">
        <v>308.04000000000002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f t="shared" si="6"/>
        <v>12579.140000000001</v>
      </c>
      <c r="O186" s="12">
        <v>2555.67</v>
      </c>
      <c r="P186" s="19">
        <v>0</v>
      </c>
      <c r="Q186" s="12">
        <v>1228.0999999999999</v>
      </c>
      <c r="R186" s="12">
        <v>106.8700000000008</v>
      </c>
      <c r="S186" s="12">
        <f t="shared" si="7"/>
        <v>3890.6400000000008</v>
      </c>
      <c r="T186" s="12">
        <v>8688.5</v>
      </c>
    </row>
    <row r="187" spans="1:20" s="1" customFormat="1" ht="11.25" x14ac:dyDescent="0.2">
      <c r="A187" s="2" t="s">
        <v>310</v>
      </c>
      <c r="B187" s="1" t="s">
        <v>311</v>
      </c>
      <c r="C187" s="12">
        <v>13056</v>
      </c>
      <c r="D187" s="12">
        <v>0</v>
      </c>
      <c r="E187" s="12">
        <v>1016</v>
      </c>
      <c r="F187" s="12">
        <v>456</v>
      </c>
      <c r="G187" s="12">
        <v>205.36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f t="shared" si="6"/>
        <v>14733.36</v>
      </c>
      <c r="O187" s="12">
        <v>2034.61</v>
      </c>
      <c r="P187" s="19">
        <v>0</v>
      </c>
      <c r="Q187" s="12">
        <v>1501.44</v>
      </c>
      <c r="R187" s="12">
        <v>6554.8100000000013</v>
      </c>
      <c r="S187" s="12">
        <f t="shared" si="7"/>
        <v>10090.86</v>
      </c>
      <c r="T187" s="12">
        <v>4642.5</v>
      </c>
    </row>
    <row r="188" spans="1:20" s="1" customFormat="1" ht="11.25" x14ac:dyDescent="0.2">
      <c r="A188" s="2" t="s">
        <v>312</v>
      </c>
      <c r="B188" s="1" t="s">
        <v>313</v>
      </c>
      <c r="C188" s="12">
        <v>10679.1</v>
      </c>
      <c r="D188" s="12">
        <v>200</v>
      </c>
      <c r="E188" s="12">
        <v>737</v>
      </c>
      <c r="F188" s="12">
        <v>455</v>
      </c>
      <c r="G188" s="12">
        <v>205.36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f t="shared" si="6"/>
        <v>12276.460000000001</v>
      </c>
      <c r="O188" s="12">
        <v>2032.6599999999999</v>
      </c>
      <c r="P188" s="19">
        <v>0</v>
      </c>
      <c r="Q188" s="12">
        <v>1228.0999999999999</v>
      </c>
      <c r="R188" s="12">
        <v>7784.2000000000007</v>
      </c>
      <c r="S188" s="12">
        <f t="shared" si="7"/>
        <v>11044.960000000001</v>
      </c>
      <c r="T188" s="12">
        <v>1231.5</v>
      </c>
    </row>
    <row r="189" spans="1:20" s="1" customFormat="1" ht="11.25" x14ac:dyDescent="0.2">
      <c r="A189" s="2" t="s">
        <v>314</v>
      </c>
      <c r="B189" s="1" t="s">
        <v>315</v>
      </c>
      <c r="C189" s="12">
        <v>10679.1</v>
      </c>
      <c r="D189" s="12">
        <v>400</v>
      </c>
      <c r="E189" s="12">
        <v>737</v>
      </c>
      <c r="F189" s="12">
        <v>455</v>
      </c>
      <c r="G189" s="12">
        <v>205.36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f t="shared" si="6"/>
        <v>12476.460000000001</v>
      </c>
      <c r="O189" s="12">
        <v>2611.0299999999997</v>
      </c>
      <c r="P189" s="19">
        <v>0</v>
      </c>
      <c r="Q189" s="12">
        <v>1228.0999999999999</v>
      </c>
      <c r="R189" s="12">
        <v>3544.3300000000017</v>
      </c>
      <c r="S189" s="12">
        <f t="shared" si="7"/>
        <v>7383.4600000000009</v>
      </c>
      <c r="T189" s="12">
        <v>5093</v>
      </c>
    </row>
    <row r="190" spans="1:20" s="1" customFormat="1" ht="11.25" x14ac:dyDescent="0.2">
      <c r="A190" s="2" t="s">
        <v>316</v>
      </c>
      <c r="B190" s="1" t="s">
        <v>317</v>
      </c>
      <c r="C190" s="12">
        <v>13056</v>
      </c>
      <c r="D190" s="12">
        <v>0</v>
      </c>
      <c r="E190" s="12">
        <v>1016</v>
      </c>
      <c r="F190" s="12">
        <v>684</v>
      </c>
      <c r="G190" s="12">
        <v>205.36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f t="shared" si="6"/>
        <v>14961.36</v>
      </c>
      <c r="O190" s="12">
        <v>1919.32</v>
      </c>
      <c r="P190" s="13">
        <v>-554.04999999999995</v>
      </c>
      <c r="Q190" s="12">
        <v>1501.44</v>
      </c>
      <c r="R190" s="12">
        <v>6539.6500000000015</v>
      </c>
      <c r="S190" s="12">
        <f t="shared" si="7"/>
        <v>9406.36</v>
      </c>
      <c r="T190" s="12">
        <v>5555</v>
      </c>
    </row>
    <row r="191" spans="1:20" s="1" customFormat="1" ht="11.25" x14ac:dyDescent="0.2">
      <c r="A191" s="2" t="s">
        <v>318</v>
      </c>
      <c r="B191" s="1" t="s">
        <v>319</v>
      </c>
      <c r="C191" s="12">
        <v>13056</v>
      </c>
      <c r="D191" s="12">
        <v>0</v>
      </c>
      <c r="E191" s="12">
        <v>1016</v>
      </c>
      <c r="F191" s="12">
        <v>684</v>
      </c>
      <c r="G191" s="12">
        <v>205.36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870.4</v>
      </c>
      <c r="N191" s="12">
        <f t="shared" si="6"/>
        <v>15831.76</v>
      </c>
      <c r="O191" s="12">
        <v>2266.4899999999998</v>
      </c>
      <c r="P191" s="19">
        <v>0</v>
      </c>
      <c r="Q191" s="12">
        <v>1501.44</v>
      </c>
      <c r="R191" s="12">
        <v>5004.33</v>
      </c>
      <c r="S191" s="12">
        <f t="shared" si="7"/>
        <v>8772.26</v>
      </c>
      <c r="T191" s="12">
        <v>7059.5</v>
      </c>
    </row>
    <row r="192" spans="1:20" s="1" customFormat="1" ht="11.25" x14ac:dyDescent="0.2">
      <c r="A192" s="2" t="s">
        <v>320</v>
      </c>
      <c r="B192" s="1" t="s">
        <v>321</v>
      </c>
      <c r="C192" s="12">
        <v>13056</v>
      </c>
      <c r="D192" s="12">
        <v>0</v>
      </c>
      <c r="E192" s="12">
        <v>1016</v>
      </c>
      <c r="F192" s="12">
        <v>684</v>
      </c>
      <c r="G192" s="12">
        <v>205.36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870.4</v>
      </c>
      <c r="N192" s="12">
        <f t="shared" si="6"/>
        <v>15831.76</v>
      </c>
      <c r="O192" s="12">
        <v>3040.69</v>
      </c>
      <c r="P192" s="19">
        <v>0</v>
      </c>
      <c r="Q192" s="12">
        <v>1501.44</v>
      </c>
      <c r="R192" s="12">
        <v>4172.130000000001</v>
      </c>
      <c r="S192" s="12">
        <f t="shared" si="7"/>
        <v>8714.260000000002</v>
      </c>
      <c r="T192" s="12">
        <v>7117.5</v>
      </c>
    </row>
    <row r="193" spans="1:20" s="1" customFormat="1" ht="11.25" x14ac:dyDescent="0.2">
      <c r="A193" s="2" t="s">
        <v>322</v>
      </c>
      <c r="B193" s="1" t="s">
        <v>323</v>
      </c>
      <c r="C193" s="12">
        <v>13049.35</v>
      </c>
      <c r="D193" s="12">
        <v>0</v>
      </c>
      <c r="E193" s="12">
        <v>1016</v>
      </c>
      <c r="F193" s="12">
        <v>684</v>
      </c>
      <c r="G193" s="12">
        <v>205.36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1305.5999999999999</v>
      </c>
      <c r="N193" s="12">
        <f t="shared" si="6"/>
        <v>16260.310000000001</v>
      </c>
      <c r="O193" s="12">
        <v>3130.19</v>
      </c>
      <c r="P193" s="19">
        <v>0</v>
      </c>
      <c r="Q193" s="12">
        <v>1501.44</v>
      </c>
      <c r="R193" s="12">
        <v>4096.68</v>
      </c>
      <c r="S193" s="12">
        <f t="shared" si="7"/>
        <v>8728.3100000000013</v>
      </c>
      <c r="T193" s="12">
        <v>7532</v>
      </c>
    </row>
    <row r="194" spans="1:20" s="1" customFormat="1" ht="11.25" x14ac:dyDescent="0.2">
      <c r="A194" s="2" t="s">
        <v>324</v>
      </c>
      <c r="B194" s="1" t="s">
        <v>325</v>
      </c>
      <c r="C194" s="12">
        <v>13047.54</v>
      </c>
      <c r="D194" s="12">
        <v>0</v>
      </c>
      <c r="E194" s="12">
        <v>1016</v>
      </c>
      <c r="F194" s="12">
        <v>684</v>
      </c>
      <c r="G194" s="12">
        <v>205.36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435.2</v>
      </c>
      <c r="N194" s="12">
        <f t="shared" si="6"/>
        <v>15388.100000000002</v>
      </c>
      <c r="O194" s="12">
        <v>3045.61</v>
      </c>
      <c r="P194" s="19">
        <v>0</v>
      </c>
      <c r="Q194" s="12">
        <v>1501.44</v>
      </c>
      <c r="R194" s="12">
        <v>5712.5500000000029</v>
      </c>
      <c r="S194" s="12">
        <f t="shared" si="7"/>
        <v>10259.600000000002</v>
      </c>
      <c r="T194" s="12">
        <v>5128.5</v>
      </c>
    </row>
    <row r="195" spans="1:20" s="1" customFormat="1" ht="11.25" x14ac:dyDescent="0.2">
      <c r="A195" s="2" t="s">
        <v>326</v>
      </c>
      <c r="B195" s="1" t="s">
        <v>327</v>
      </c>
      <c r="C195" s="12">
        <v>13056</v>
      </c>
      <c r="D195" s="12">
        <v>0</v>
      </c>
      <c r="E195" s="12">
        <v>1016</v>
      </c>
      <c r="F195" s="12">
        <v>684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f t="shared" si="6"/>
        <v>14756</v>
      </c>
      <c r="O195" s="12">
        <v>2913.1000000000004</v>
      </c>
      <c r="P195" s="19">
        <v>0</v>
      </c>
      <c r="Q195" s="12">
        <v>1501.44</v>
      </c>
      <c r="R195" s="12">
        <v>2730.4599999999991</v>
      </c>
      <c r="S195" s="12">
        <f t="shared" si="7"/>
        <v>7145</v>
      </c>
      <c r="T195" s="12">
        <v>7611</v>
      </c>
    </row>
    <row r="196" spans="1:20" s="1" customFormat="1" ht="11.25" x14ac:dyDescent="0.2">
      <c r="A196" s="2" t="s">
        <v>328</v>
      </c>
      <c r="B196" s="1" t="s">
        <v>329</v>
      </c>
      <c r="C196" s="12">
        <v>13056</v>
      </c>
      <c r="D196" s="12">
        <v>0</v>
      </c>
      <c r="E196" s="12">
        <v>1016</v>
      </c>
      <c r="F196" s="12">
        <v>684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870.4</v>
      </c>
      <c r="N196" s="12">
        <f t="shared" si="6"/>
        <v>15626.4</v>
      </c>
      <c r="O196" s="12">
        <v>1971.12</v>
      </c>
      <c r="P196" s="13">
        <v>-937.72</v>
      </c>
      <c r="Q196" s="12">
        <v>1501.44</v>
      </c>
      <c r="R196" s="12">
        <v>1171.5599999999995</v>
      </c>
      <c r="S196" s="12">
        <f t="shared" si="7"/>
        <v>3706.3999999999996</v>
      </c>
      <c r="T196" s="12">
        <v>11920</v>
      </c>
    </row>
    <row r="197" spans="1:20" s="1" customFormat="1" ht="11.25" x14ac:dyDescent="0.2">
      <c r="A197" s="2" t="s">
        <v>330</v>
      </c>
      <c r="B197" s="1" t="s">
        <v>331</v>
      </c>
      <c r="C197" s="12">
        <v>13056</v>
      </c>
      <c r="D197" s="12">
        <v>0</v>
      </c>
      <c r="E197" s="12">
        <v>1016</v>
      </c>
      <c r="F197" s="12">
        <v>684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435.2</v>
      </c>
      <c r="N197" s="12">
        <f t="shared" si="6"/>
        <v>15191.2</v>
      </c>
      <c r="O197" s="12">
        <v>2311.31</v>
      </c>
      <c r="P197" s="19">
        <v>0</v>
      </c>
      <c r="Q197" s="12">
        <v>1501.44</v>
      </c>
      <c r="R197" s="12">
        <v>130.45000000000073</v>
      </c>
      <c r="S197" s="12">
        <f t="shared" si="7"/>
        <v>3943.2000000000007</v>
      </c>
      <c r="T197" s="12">
        <v>11248</v>
      </c>
    </row>
    <row r="198" spans="1:20" s="1" customFormat="1" ht="11.25" x14ac:dyDescent="0.2">
      <c r="A198" s="2" t="s">
        <v>332</v>
      </c>
      <c r="B198" s="1" t="s">
        <v>333</v>
      </c>
      <c r="C198" s="12">
        <v>13002.9</v>
      </c>
      <c r="D198" s="12">
        <v>0</v>
      </c>
      <c r="E198" s="12">
        <v>1016</v>
      </c>
      <c r="F198" s="12">
        <v>615.6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f t="shared" si="6"/>
        <v>14634.5</v>
      </c>
      <c r="O198" s="12">
        <v>2333.38</v>
      </c>
      <c r="P198" s="19">
        <v>0</v>
      </c>
      <c r="Q198" s="12">
        <v>1501.44</v>
      </c>
      <c r="R198" s="12">
        <v>980.68000000000029</v>
      </c>
      <c r="S198" s="12">
        <f t="shared" si="7"/>
        <v>4815.5</v>
      </c>
      <c r="T198" s="12">
        <v>9819</v>
      </c>
    </row>
    <row r="199" spans="1:20" s="1" customFormat="1" ht="11.25" x14ac:dyDescent="0.2">
      <c r="A199" s="2" t="s">
        <v>334</v>
      </c>
      <c r="B199" s="1" t="s">
        <v>335</v>
      </c>
      <c r="C199" s="12">
        <v>13020.34</v>
      </c>
      <c r="D199" s="12">
        <v>0</v>
      </c>
      <c r="E199" s="12">
        <v>1016</v>
      </c>
      <c r="F199" s="12">
        <v>684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870.4</v>
      </c>
      <c r="N199" s="12">
        <f t="shared" si="6"/>
        <v>15590.74</v>
      </c>
      <c r="O199" s="12">
        <v>1963.51</v>
      </c>
      <c r="P199" s="19">
        <v>0</v>
      </c>
      <c r="Q199" s="12">
        <v>1501.44</v>
      </c>
      <c r="R199" s="12">
        <v>2578.7900000000009</v>
      </c>
      <c r="S199" s="12">
        <f t="shared" si="7"/>
        <v>6043.7400000000007</v>
      </c>
      <c r="T199" s="12">
        <v>9547</v>
      </c>
    </row>
    <row r="200" spans="1:20" s="1" customFormat="1" ht="11.25" x14ac:dyDescent="0.2">
      <c r="A200" s="2" t="s">
        <v>336</v>
      </c>
      <c r="B200" s="1" t="s">
        <v>337</v>
      </c>
      <c r="C200" s="12">
        <v>12456</v>
      </c>
      <c r="D200" s="12">
        <v>0</v>
      </c>
      <c r="E200" s="12">
        <v>1016</v>
      </c>
      <c r="F200" s="12">
        <v>684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830.4</v>
      </c>
      <c r="N200" s="12">
        <f t="shared" si="6"/>
        <v>14986.4</v>
      </c>
      <c r="O200" s="12">
        <v>1835.97</v>
      </c>
      <c r="P200" s="19">
        <v>0</v>
      </c>
      <c r="Q200" s="12">
        <v>1432.44</v>
      </c>
      <c r="R200" s="12">
        <v>2991.99</v>
      </c>
      <c r="S200" s="12">
        <f t="shared" si="7"/>
        <v>6260.4</v>
      </c>
      <c r="T200" s="12">
        <v>8726</v>
      </c>
    </row>
    <row r="201" spans="1:20" s="1" customFormat="1" ht="11.25" x14ac:dyDescent="0.2">
      <c r="A201" s="2" t="s">
        <v>414</v>
      </c>
      <c r="B201" s="1" t="s">
        <v>415</v>
      </c>
      <c r="C201" s="12">
        <v>2611.1999999999998</v>
      </c>
      <c r="D201" s="12">
        <v>0</v>
      </c>
      <c r="E201" s="12">
        <v>304.74</v>
      </c>
      <c r="F201" s="12">
        <v>205.2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f t="shared" si="6"/>
        <v>3121.1399999999994</v>
      </c>
      <c r="O201" s="12">
        <v>93.15</v>
      </c>
      <c r="P201" s="19">
        <v>0</v>
      </c>
      <c r="Q201" s="12">
        <v>300.39999999999998</v>
      </c>
      <c r="R201" s="12">
        <v>8.9999999999236024E-2</v>
      </c>
      <c r="S201" s="12">
        <f t="shared" si="7"/>
        <v>393.63999999999919</v>
      </c>
      <c r="T201" s="12">
        <v>2727.5</v>
      </c>
    </row>
    <row r="202" spans="1:20" s="6" customFormat="1" ht="11.25" x14ac:dyDescent="0.2">
      <c r="A202" s="14"/>
      <c r="C202" s="6" t="s">
        <v>545</v>
      </c>
      <c r="D202" s="6" t="s">
        <v>545</v>
      </c>
      <c r="E202" s="6" t="s">
        <v>545</v>
      </c>
      <c r="F202" s="6" t="s">
        <v>545</v>
      </c>
      <c r="G202" s="6" t="s">
        <v>545</v>
      </c>
      <c r="H202" s="6" t="s">
        <v>545</v>
      </c>
      <c r="I202" s="6" t="s">
        <v>545</v>
      </c>
      <c r="J202" s="6" t="s">
        <v>545</v>
      </c>
      <c r="K202" s="6" t="s">
        <v>545</v>
      </c>
      <c r="L202" s="6" t="s">
        <v>545</v>
      </c>
      <c r="M202" s="6" t="s">
        <v>545</v>
      </c>
      <c r="N202" s="6" t="s">
        <v>545</v>
      </c>
      <c r="O202" s="6" t="s">
        <v>545</v>
      </c>
      <c r="P202" s="6" t="s">
        <v>545</v>
      </c>
      <c r="Q202" s="6" t="s">
        <v>545</v>
      </c>
      <c r="R202" s="6" t="s">
        <v>545</v>
      </c>
      <c r="S202" s="6" t="s">
        <v>545</v>
      </c>
      <c r="T202" s="6" t="s">
        <v>545</v>
      </c>
    </row>
    <row r="203" spans="1:20" s="1" customFormat="1" ht="11.25" x14ac:dyDescent="0.2">
      <c r="A203" s="11" t="s">
        <v>544</v>
      </c>
      <c r="N203" s="12"/>
      <c r="O203" s="12"/>
      <c r="P203" s="13"/>
      <c r="S203" s="12"/>
    </row>
    <row r="204" spans="1:20" s="1" customFormat="1" ht="11.25" x14ac:dyDescent="0.2">
      <c r="A204" s="2" t="s">
        <v>338</v>
      </c>
      <c r="B204" s="1" t="s">
        <v>339</v>
      </c>
      <c r="C204" s="12">
        <v>10679.1</v>
      </c>
      <c r="D204" s="12">
        <v>400</v>
      </c>
      <c r="E204" s="12">
        <v>737</v>
      </c>
      <c r="F204" s="12">
        <v>455</v>
      </c>
      <c r="G204" s="12">
        <v>616.79999999999995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f t="shared" si="6"/>
        <v>12887.9</v>
      </c>
      <c r="O204" s="12">
        <v>2703.8100000000004</v>
      </c>
      <c r="P204" s="19">
        <v>0</v>
      </c>
      <c r="Q204" s="12">
        <v>1228.0999999999999</v>
      </c>
      <c r="R204" s="12">
        <v>106.98999999999978</v>
      </c>
      <c r="S204" s="12">
        <f t="shared" si="7"/>
        <v>4038.9</v>
      </c>
      <c r="T204" s="12">
        <v>8849</v>
      </c>
    </row>
    <row r="205" spans="1:20" s="1" customFormat="1" ht="11.25" x14ac:dyDescent="0.2">
      <c r="A205" s="2" t="s">
        <v>340</v>
      </c>
      <c r="B205" s="1" t="s">
        <v>341</v>
      </c>
      <c r="C205" s="12">
        <v>13056</v>
      </c>
      <c r="D205" s="12">
        <v>0</v>
      </c>
      <c r="E205" s="12">
        <v>1016</v>
      </c>
      <c r="F205" s="12">
        <v>684</v>
      </c>
      <c r="G205" s="12">
        <v>410.72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250</v>
      </c>
      <c r="N205" s="12">
        <f t="shared" si="6"/>
        <v>15416.72</v>
      </c>
      <c r="O205" s="12">
        <v>2016.58</v>
      </c>
      <c r="P205" s="19">
        <v>0</v>
      </c>
      <c r="Q205" s="12">
        <v>1501.44</v>
      </c>
      <c r="R205" s="12">
        <v>6516.6999999999989</v>
      </c>
      <c r="S205" s="12">
        <f t="shared" si="7"/>
        <v>10034.719999999999</v>
      </c>
      <c r="T205" s="12">
        <v>5382</v>
      </c>
    </row>
    <row r="206" spans="1:20" s="1" customFormat="1" ht="11.25" x14ac:dyDescent="0.2">
      <c r="A206" s="2" t="s">
        <v>342</v>
      </c>
      <c r="B206" s="1" t="s">
        <v>343</v>
      </c>
      <c r="C206" s="12">
        <v>10679.1</v>
      </c>
      <c r="D206" s="12">
        <v>400</v>
      </c>
      <c r="E206" s="12">
        <v>737</v>
      </c>
      <c r="F206" s="12">
        <v>455</v>
      </c>
      <c r="G206" s="12">
        <v>410.72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711.94</v>
      </c>
      <c r="N206" s="12">
        <f t="shared" si="6"/>
        <v>13393.76</v>
      </c>
      <c r="O206" s="12">
        <v>2733.98</v>
      </c>
      <c r="P206" s="19">
        <v>0</v>
      </c>
      <c r="Q206" s="12">
        <v>1228.0999999999999</v>
      </c>
      <c r="R206" s="12">
        <v>106.68000000000029</v>
      </c>
      <c r="S206" s="12">
        <f t="shared" si="7"/>
        <v>4068.76</v>
      </c>
      <c r="T206" s="12">
        <v>9325</v>
      </c>
    </row>
    <row r="207" spans="1:20" s="1" customFormat="1" ht="11.25" x14ac:dyDescent="0.2">
      <c r="A207" s="2" t="s">
        <v>344</v>
      </c>
      <c r="B207" s="1" t="s">
        <v>345</v>
      </c>
      <c r="C207" s="12">
        <v>13044.52</v>
      </c>
      <c r="D207" s="12">
        <v>0</v>
      </c>
      <c r="E207" s="12">
        <v>1016</v>
      </c>
      <c r="F207" s="12">
        <v>684</v>
      </c>
      <c r="G207" s="12">
        <v>308.04000000000002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250</v>
      </c>
      <c r="N207" s="12">
        <f t="shared" si="6"/>
        <v>15302.560000000001</v>
      </c>
      <c r="O207" s="12">
        <v>3024.1800000000003</v>
      </c>
      <c r="P207" s="19">
        <v>0</v>
      </c>
      <c r="Q207" s="12">
        <v>1501.44</v>
      </c>
      <c r="R207" s="12">
        <v>4050.4400000000005</v>
      </c>
      <c r="S207" s="12">
        <f t="shared" si="7"/>
        <v>8576.0600000000013</v>
      </c>
      <c r="T207" s="12">
        <v>6726.5</v>
      </c>
    </row>
    <row r="208" spans="1:20" s="1" customFormat="1" ht="11.25" x14ac:dyDescent="0.2">
      <c r="A208" s="2" t="s">
        <v>346</v>
      </c>
      <c r="B208" s="1" t="s">
        <v>347</v>
      </c>
      <c r="C208" s="12">
        <v>13056</v>
      </c>
      <c r="D208" s="12">
        <v>0</v>
      </c>
      <c r="E208" s="12">
        <v>1016</v>
      </c>
      <c r="F208" s="12">
        <v>684</v>
      </c>
      <c r="G208" s="12">
        <v>205.36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870.4</v>
      </c>
      <c r="N208" s="12">
        <f t="shared" si="6"/>
        <v>15831.76</v>
      </c>
      <c r="O208" s="12">
        <v>3037.9700000000003</v>
      </c>
      <c r="P208" s="19">
        <v>0</v>
      </c>
      <c r="Q208" s="12">
        <v>1501.44</v>
      </c>
      <c r="R208" s="12">
        <v>130.35000000000036</v>
      </c>
      <c r="S208" s="12">
        <f t="shared" si="7"/>
        <v>4669.76</v>
      </c>
      <c r="T208" s="12">
        <v>11162</v>
      </c>
    </row>
    <row r="209" spans="1:20" s="1" customFormat="1" ht="11.25" x14ac:dyDescent="0.2">
      <c r="A209" s="2" t="s">
        <v>348</v>
      </c>
      <c r="B209" s="1" t="s">
        <v>349</v>
      </c>
      <c r="C209" s="12">
        <v>10679.1</v>
      </c>
      <c r="D209" s="12">
        <v>400</v>
      </c>
      <c r="E209" s="12">
        <v>737</v>
      </c>
      <c r="F209" s="12">
        <v>455</v>
      </c>
      <c r="G209" s="12">
        <v>205.36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f t="shared" si="6"/>
        <v>12476.460000000001</v>
      </c>
      <c r="O209" s="12">
        <v>2611.0299999999997</v>
      </c>
      <c r="P209" s="19">
        <v>0</v>
      </c>
      <c r="Q209" s="12">
        <v>1228.0999999999999</v>
      </c>
      <c r="R209" s="12">
        <v>5446.8300000000017</v>
      </c>
      <c r="S209" s="12">
        <f t="shared" si="7"/>
        <v>9285.9600000000009</v>
      </c>
      <c r="T209" s="12">
        <v>3190.5</v>
      </c>
    </row>
    <row r="210" spans="1:20" s="1" customFormat="1" ht="11.25" x14ac:dyDescent="0.2">
      <c r="A210" s="2" t="s">
        <v>350</v>
      </c>
      <c r="B210" s="1" t="s">
        <v>351</v>
      </c>
      <c r="C210" s="12">
        <v>13056</v>
      </c>
      <c r="D210" s="12">
        <v>0</v>
      </c>
      <c r="E210" s="12">
        <v>1016</v>
      </c>
      <c r="F210" s="12">
        <v>684</v>
      </c>
      <c r="G210" s="12">
        <v>205.36</v>
      </c>
      <c r="H210" s="12">
        <v>258.7</v>
      </c>
      <c r="I210" s="12">
        <v>0</v>
      </c>
      <c r="J210" s="12">
        <v>0</v>
      </c>
      <c r="K210" s="12">
        <v>0</v>
      </c>
      <c r="L210" s="12">
        <v>0</v>
      </c>
      <c r="M210" s="12">
        <v>870.4</v>
      </c>
      <c r="N210" s="12">
        <f t="shared" si="6"/>
        <v>16090.460000000001</v>
      </c>
      <c r="O210" s="12">
        <v>3088.44</v>
      </c>
      <c r="P210" s="19">
        <v>0</v>
      </c>
      <c r="Q210" s="12">
        <v>1501.44</v>
      </c>
      <c r="R210" s="12">
        <v>4282.5800000000017</v>
      </c>
      <c r="S210" s="12">
        <f t="shared" si="7"/>
        <v>8872.4600000000028</v>
      </c>
      <c r="T210" s="12">
        <v>7218</v>
      </c>
    </row>
    <row r="211" spans="1:20" s="1" customFormat="1" ht="11.25" x14ac:dyDescent="0.2">
      <c r="A211" s="2" t="s">
        <v>352</v>
      </c>
      <c r="B211" s="1" t="s">
        <v>353</v>
      </c>
      <c r="C211" s="12">
        <v>13056</v>
      </c>
      <c r="D211" s="12">
        <v>0</v>
      </c>
      <c r="E211" s="12">
        <v>1016</v>
      </c>
      <c r="F211" s="12">
        <v>684</v>
      </c>
      <c r="G211" s="12">
        <v>205.36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835</v>
      </c>
      <c r="N211" s="12">
        <f t="shared" si="6"/>
        <v>15796.36</v>
      </c>
      <c r="O211" s="12">
        <v>3039.16</v>
      </c>
      <c r="P211" s="19">
        <v>0</v>
      </c>
      <c r="Q211" s="12">
        <v>1501.44</v>
      </c>
      <c r="R211" s="12">
        <v>124.76000000000022</v>
      </c>
      <c r="S211" s="12">
        <f t="shared" si="7"/>
        <v>4665.3600000000006</v>
      </c>
      <c r="T211" s="12">
        <v>11131</v>
      </c>
    </row>
    <row r="212" spans="1:20" s="1" customFormat="1" ht="11.25" x14ac:dyDescent="0.2">
      <c r="A212" s="2" t="s">
        <v>354</v>
      </c>
      <c r="B212" s="1" t="s">
        <v>355</v>
      </c>
      <c r="C212" s="12">
        <v>13032.43</v>
      </c>
      <c r="D212" s="12">
        <v>0</v>
      </c>
      <c r="E212" s="12">
        <v>1016</v>
      </c>
      <c r="F212" s="12">
        <v>684</v>
      </c>
      <c r="G212" s="12">
        <v>205.36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870.4</v>
      </c>
      <c r="N212" s="12">
        <f t="shared" si="6"/>
        <v>15808.19</v>
      </c>
      <c r="O212" s="12">
        <v>2935.23</v>
      </c>
      <c r="P212" s="19">
        <v>0</v>
      </c>
      <c r="Q212" s="12">
        <v>1501.44</v>
      </c>
      <c r="R212" s="12">
        <v>6695.02</v>
      </c>
      <c r="S212" s="12">
        <f t="shared" si="7"/>
        <v>11131.69</v>
      </c>
      <c r="T212" s="12">
        <v>4676.5</v>
      </c>
    </row>
    <row r="213" spans="1:20" s="1" customFormat="1" ht="11.25" x14ac:dyDescent="0.2">
      <c r="A213" s="2" t="s">
        <v>356</v>
      </c>
      <c r="B213" s="1" t="s">
        <v>357</v>
      </c>
      <c r="C213" s="12">
        <v>10484.450000000001</v>
      </c>
      <c r="D213" s="12">
        <v>0</v>
      </c>
      <c r="E213" s="12">
        <v>784</v>
      </c>
      <c r="F213" s="12">
        <v>499</v>
      </c>
      <c r="G213" s="12">
        <v>205.36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f t="shared" si="6"/>
        <v>11972.810000000001</v>
      </c>
      <c r="O213" s="12">
        <v>2425.52</v>
      </c>
      <c r="P213" s="19">
        <v>0</v>
      </c>
      <c r="Q213" s="12">
        <v>1207.94</v>
      </c>
      <c r="R213" s="12">
        <v>-0.14999999999781721</v>
      </c>
      <c r="S213" s="12">
        <f t="shared" si="7"/>
        <v>3633.3100000000022</v>
      </c>
      <c r="T213" s="12">
        <v>8339.5</v>
      </c>
    </row>
    <row r="214" spans="1:20" s="1" customFormat="1" ht="11.25" x14ac:dyDescent="0.2">
      <c r="A214" s="2" t="s">
        <v>358</v>
      </c>
      <c r="B214" s="1" t="s">
        <v>359</v>
      </c>
      <c r="C214" s="12">
        <v>13039.08</v>
      </c>
      <c r="D214" s="12">
        <v>0</v>
      </c>
      <c r="E214" s="12">
        <v>1016</v>
      </c>
      <c r="F214" s="12">
        <v>684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f t="shared" si="6"/>
        <v>14739.08</v>
      </c>
      <c r="O214" s="12">
        <v>2893.79</v>
      </c>
      <c r="P214" s="19">
        <v>0</v>
      </c>
      <c r="Q214" s="12">
        <v>1501.44</v>
      </c>
      <c r="R214" s="12">
        <v>4134.8500000000004</v>
      </c>
      <c r="S214" s="12">
        <f t="shared" si="7"/>
        <v>8530.08</v>
      </c>
      <c r="T214" s="12">
        <v>6209</v>
      </c>
    </row>
    <row r="215" spans="1:20" s="1" customFormat="1" ht="11.25" x14ac:dyDescent="0.2">
      <c r="A215" s="2" t="s">
        <v>360</v>
      </c>
      <c r="B215" s="1" t="s">
        <v>361</v>
      </c>
      <c r="C215" s="12">
        <v>13046.93</v>
      </c>
      <c r="D215" s="12">
        <v>0</v>
      </c>
      <c r="E215" s="12">
        <v>1016</v>
      </c>
      <c r="F215" s="12">
        <v>684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870.4</v>
      </c>
      <c r="N215" s="12">
        <f t="shared" si="6"/>
        <v>15617.33</v>
      </c>
      <c r="O215" s="12">
        <v>3004.51</v>
      </c>
      <c r="P215" s="19">
        <v>0</v>
      </c>
      <c r="Q215" s="12">
        <v>1501.44</v>
      </c>
      <c r="R215" s="12">
        <v>3781.8799999999992</v>
      </c>
      <c r="S215" s="12">
        <f t="shared" si="7"/>
        <v>8287.83</v>
      </c>
      <c r="T215" s="12">
        <v>7329.5</v>
      </c>
    </row>
    <row r="216" spans="1:20" s="1" customFormat="1" ht="11.25" x14ac:dyDescent="0.2">
      <c r="A216" s="2" t="s">
        <v>362</v>
      </c>
      <c r="B216" s="1" t="s">
        <v>363</v>
      </c>
      <c r="C216" s="12">
        <v>13056</v>
      </c>
      <c r="D216" s="12">
        <v>0</v>
      </c>
      <c r="E216" s="12">
        <v>1016</v>
      </c>
      <c r="F216" s="12">
        <v>684</v>
      </c>
      <c r="G216" s="12">
        <v>0</v>
      </c>
      <c r="H216" s="12">
        <v>129.35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f t="shared" si="6"/>
        <v>14885.35</v>
      </c>
      <c r="O216" s="12">
        <v>2926.92</v>
      </c>
      <c r="P216" s="19">
        <v>0</v>
      </c>
      <c r="Q216" s="12">
        <v>1501.44</v>
      </c>
      <c r="R216" s="12">
        <v>9088.49</v>
      </c>
      <c r="S216" s="12">
        <f t="shared" si="7"/>
        <v>13516.85</v>
      </c>
      <c r="T216" s="12">
        <v>1368.5</v>
      </c>
    </row>
    <row r="217" spans="1:20" s="1" customFormat="1" ht="11.25" x14ac:dyDescent="0.2">
      <c r="A217" s="2" t="s">
        <v>364</v>
      </c>
      <c r="B217" s="1" t="s">
        <v>365</v>
      </c>
      <c r="C217" s="12">
        <v>13026.38</v>
      </c>
      <c r="D217" s="12">
        <v>0</v>
      </c>
      <c r="E217" s="12">
        <v>1016</v>
      </c>
      <c r="F217" s="12">
        <v>684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f t="shared" si="6"/>
        <v>14726.38</v>
      </c>
      <c r="O217" s="12">
        <v>2898.58</v>
      </c>
      <c r="P217" s="19">
        <v>0</v>
      </c>
      <c r="Q217" s="12">
        <v>1501.44</v>
      </c>
      <c r="R217" s="12">
        <v>5726.8599999999988</v>
      </c>
      <c r="S217" s="12">
        <f t="shared" si="7"/>
        <v>10126.879999999999</v>
      </c>
      <c r="T217" s="12">
        <v>4599.5</v>
      </c>
    </row>
    <row r="218" spans="1:20" s="1" customFormat="1" ht="11.25" x14ac:dyDescent="0.2">
      <c r="A218" s="2" t="s">
        <v>366</v>
      </c>
      <c r="B218" s="1" t="s">
        <v>367</v>
      </c>
      <c r="C218" s="12">
        <v>13392.25</v>
      </c>
      <c r="D218" s="12">
        <v>0</v>
      </c>
      <c r="E218" s="12">
        <v>788</v>
      </c>
      <c r="F218" s="12">
        <v>468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f t="shared" si="6"/>
        <v>14648.25</v>
      </c>
      <c r="O218" s="12">
        <v>2888.2</v>
      </c>
      <c r="P218" s="19">
        <v>0</v>
      </c>
      <c r="Q218" s="12">
        <v>1573.9</v>
      </c>
      <c r="R218" s="12">
        <v>3462.1499999999996</v>
      </c>
      <c r="S218" s="12">
        <f t="shared" si="7"/>
        <v>7924.25</v>
      </c>
      <c r="T218" s="12">
        <v>6724</v>
      </c>
    </row>
    <row r="219" spans="1:20" s="1" customFormat="1" ht="11.25" x14ac:dyDescent="0.2">
      <c r="A219" s="2" t="s">
        <v>368</v>
      </c>
      <c r="B219" s="1" t="s">
        <v>369</v>
      </c>
      <c r="C219" s="12">
        <v>13056</v>
      </c>
      <c r="D219" s="12">
        <v>0</v>
      </c>
      <c r="E219" s="12">
        <v>1016</v>
      </c>
      <c r="F219" s="12">
        <v>684</v>
      </c>
      <c r="G219" s="12">
        <v>0</v>
      </c>
      <c r="H219" s="12">
        <v>1034.81</v>
      </c>
      <c r="I219" s="12">
        <v>0</v>
      </c>
      <c r="J219" s="12">
        <v>0</v>
      </c>
      <c r="K219" s="12">
        <v>0</v>
      </c>
      <c r="L219" s="12">
        <v>0</v>
      </c>
      <c r="M219" s="12">
        <v>870.4</v>
      </c>
      <c r="N219" s="12">
        <f t="shared" si="6"/>
        <v>16661.21</v>
      </c>
      <c r="O219" s="12">
        <v>2150.7199999999998</v>
      </c>
      <c r="P219" s="19">
        <v>0</v>
      </c>
      <c r="Q219" s="12">
        <v>1501.44</v>
      </c>
      <c r="R219" s="12">
        <v>2536.5499999999993</v>
      </c>
      <c r="S219" s="12">
        <f t="shared" si="7"/>
        <v>6188.7099999999991</v>
      </c>
      <c r="T219" s="12">
        <v>10472.5</v>
      </c>
    </row>
    <row r="220" spans="1:20" s="1" customFormat="1" ht="11.25" x14ac:dyDescent="0.2">
      <c r="A220" s="2" t="s">
        <v>370</v>
      </c>
      <c r="B220" s="1" t="s">
        <v>371</v>
      </c>
      <c r="C220" s="12">
        <v>13022.75</v>
      </c>
      <c r="D220" s="12">
        <v>0</v>
      </c>
      <c r="E220" s="12">
        <v>1016</v>
      </c>
      <c r="F220" s="12">
        <v>684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870.4</v>
      </c>
      <c r="N220" s="12">
        <f t="shared" si="6"/>
        <v>15593.15</v>
      </c>
      <c r="O220" s="12">
        <v>1964.03</v>
      </c>
      <c r="P220" s="13">
        <v>-932.3</v>
      </c>
      <c r="Q220" s="12">
        <v>1501.44</v>
      </c>
      <c r="R220" s="12">
        <v>3254.4799999999996</v>
      </c>
      <c r="S220" s="12">
        <f t="shared" si="7"/>
        <v>5787.65</v>
      </c>
      <c r="T220" s="12">
        <v>9805.5</v>
      </c>
    </row>
    <row r="221" spans="1:20" s="1" customFormat="1" ht="11.25" x14ac:dyDescent="0.2">
      <c r="A221" s="2" t="s">
        <v>416</v>
      </c>
      <c r="B221" s="1" t="s">
        <v>417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4352</v>
      </c>
      <c r="J221" s="12">
        <v>0</v>
      </c>
      <c r="K221" s="12">
        <v>0</v>
      </c>
      <c r="L221" s="12">
        <v>0</v>
      </c>
      <c r="M221" s="12">
        <v>0</v>
      </c>
      <c r="N221" s="12">
        <f t="shared" si="6"/>
        <v>4352</v>
      </c>
      <c r="O221" s="12">
        <v>356.99</v>
      </c>
      <c r="P221" s="19">
        <v>0</v>
      </c>
      <c r="Q221" s="12">
        <v>0</v>
      </c>
      <c r="R221" s="12">
        <v>1.0000000000218279E-2</v>
      </c>
      <c r="S221" s="12">
        <f t="shared" si="7"/>
        <v>357.00000000000023</v>
      </c>
      <c r="T221" s="12">
        <v>3995</v>
      </c>
    </row>
    <row r="222" spans="1:20" s="1" customFormat="1" ht="11.25" x14ac:dyDescent="0.2">
      <c r="A222" s="2" t="s">
        <v>372</v>
      </c>
      <c r="B222" s="1" t="s">
        <v>373</v>
      </c>
      <c r="C222" s="12">
        <v>13043.31</v>
      </c>
      <c r="D222" s="12">
        <v>0</v>
      </c>
      <c r="E222" s="12">
        <v>1016</v>
      </c>
      <c r="F222" s="12">
        <v>684</v>
      </c>
      <c r="G222" s="12">
        <v>0</v>
      </c>
      <c r="H222" s="12">
        <v>258.7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f t="shared" si="6"/>
        <v>15002.01</v>
      </c>
      <c r="O222" s="12">
        <v>2938.02</v>
      </c>
      <c r="P222" s="19">
        <v>0</v>
      </c>
      <c r="Q222" s="12">
        <v>1501.44</v>
      </c>
      <c r="R222" s="12">
        <v>5967.5499999999993</v>
      </c>
      <c r="S222" s="12">
        <f t="shared" si="7"/>
        <v>10407.009999999998</v>
      </c>
      <c r="T222" s="12">
        <v>4595</v>
      </c>
    </row>
    <row r="223" spans="1:20" s="1" customFormat="1" ht="11.25" x14ac:dyDescent="0.2">
      <c r="A223" s="2" t="s">
        <v>374</v>
      </c>
      <c r="B223" s="1" t="s">
        <v>375</v>
      </c>
      <c r="C223" s="12">
        <v>13056</v>
      </c>
      <c r="D223" s="12">
        <v>0</v>
      </c>
      <c r="E223" s="12">
        <v>1016</v>
      </c>
      <c r="F223" s="12">
        <v>684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870.4</v>
      </c>
      <c r="N223" s="12">
        <f t="shared" si="6"/>
        <v>15626.4</v>
      </c>
      <c r="O223" s="12">
        <v>3007.6099999999997</v>
      </c>
      <c r="P223" s="19">
        <v>0</v>
      </c>
      <c r="Q223" s="12">
        <v>1501.44</v>
      </c>
      <c r="R223" s="12">
        <v>130.85000000000036</v>
      </c>
      <c r="S223" s="12">
        <f t="shared" si="7"/>
        <v>4639.8999999999996</v>
      </c>
      <c r="T223" s="12">
        <v>10986.5</v>
      </c>
    </row>
    <row r="224" spans="1:20" s="1" customFormat="1" ht="11.25" x14ac:dyDescent="0.2">
      <c r="A224" s="2" t="s">
        <v>376</v>
      </c>
      <c r="B224" s="1" t="s">
        <v>377</v>
      </c>
      <c r="C224" s="12">
        <v>13009.45</v>
      </c>
      <c r="D224" s="12">
        <v>0</v>
      </c>
      <c r="E224" s="12">
        <v>1016</v>
      </c>
      <c r="F224" s="12">
        <v>684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870.4</v>
      </c>
      <c r="N224" s="12">
        <f t="shared" si="6"/>
        <v>15579.85</v>
      </c>
      <c r="O224" s="12">
        <v>2836.38</v>
      </c>
      <c r="P224" s="19">
        <v>0</v>
      </c>
      <c r="Q224" s="12">
        <v>1501.44</v>
      </c>
      <c r="R224" s="12">
        <v>2618.5300000000007</v>
      </c>
      <c r="S224" s="12">
        <f t="shared" si="7"/>
        <v>6956.35</v>
      </c>
      <c r="T224" s="12">
        <v>8623.5</v>
      </c>
    </row>
    <row r="225" spans="1:20" s="1" customFormat="1" ht="11.25" x14ac:dyDescent="0.2">
      <c r="A225" s="2" t="s">
        <v>378</v>
      </c>
      <c r="B225" s="1" t="s">
        <v>379</v>
      </c>
      <c r="C225" s="12">
        <v>14004.9</v>
      </c>
      <c r="D225" s="12">
        <v>200</v>
      </c>
      <c r="E225" s="12">
        <v>1046</v>
      </c>
      <c r="F225" s="12">
        <v>666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f t="shared" si="6"/>
        <v>15916.9</v>
      </c>
      <c r="O225" s="12">
        <v>3116.3900000000003</v>
      </c>
      <c r="P225" s="19">
        <v>0</v>
      </c>
      <c r="Q225" s="12">
        <v>1610.56</v>
      </c>
      <c r="R225" s="12">
        <v>1009.9499999999989</v>
      </c>
      <c r="S225" s="12">
        <f t="shared" si="7"/>
        <v>5736.9</v>
      </c>
      <c r="T225" s="12">
        <v>10180</v>
      </c>
    </row>
    <row r="226" spans="1:20" s="1" customFormat="1" ht="11.25" x14ac:dyDescent="0.2">
      <c r="A226" s="2" t="s">
        <v>380</v>
      </c>
      <c r="B226" s="1" t="s">
        <v>381</v>
      </c>
      <c r="C226" s="12">
        <v>13008.85</v>
      </c>
      <c r="D226" s="12">
        <v>0</v>
      </c>
      <c r="E226" s="12">
        <v>1016</v>
      </c>
      <c r="F226" s="12">
        <v>684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f t="shared" si="6"/>
        <v>14708.85</v>
      </c>
      <c r="O226" s="12">
        <v>2900.6800000000003</v>
      </c>
      <c r="P226" s="19">
        <v>0</v>
      </c>
      <c r="Q226" s="12">
        <v>1501.44</v>
      </c>
      <c r="R226" s="12">
        <v>130.22999999999956</v>
      </c>
      <c r="S226" s="12">
        <f t="shared" si="7"/>
        <v>4532.3500000000004</v>
      </c>
      <c r="T226" s="12">
        <v>10176.5</v>
      </c>
    </row>
    <row r="227" spans="1:20" s="1" customFormat="1" ht="11.25" x14ac:dyDescent="0.2">
      <c r="A227" s="2" t="s">
        <v>382</v>
      </c>
      <c r="B227" s="1" t="s">
        <v>383</v>
      </c>
      <c r="C227" s="12">
        <v>13056</v>
      </c>
      <c r="D227" s="12">
        <v>0</v>
      </c>
      <c r="E227" s="12">
        <v>1016</v>
      </c>
      <c r="F227" s="12">
        <v>684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f t="shared" si="6"/>
        <v>14756</v>
      </c>
      <c r="O227" s="12">
        <v>2834.9300000000003</v>
      </c>
      <c r="P227" s="19">
        <v>0</v>
      </c>
      <c r="Q227" s="12">
        <v>1501.44</v>
      </c>
      <c r="R227" s="12">
        <v>130.6299999999992</v>
      </c>
      <c r="S227" s="12">
        <f t="shared" si="7"/>
        <v>4467</v>
      </c>
      <c r="T227" s="12">
        <v>10289</v>
      </c>
    </row>
    <row r="228" spans="1:20" s="1" customFormat="1" ht="11.25" x14ac:dyDescent="0.2">
      <c r="A228" s="2" t="s">
        <v>384</v>
      </c>
      <c r="B228" s="1" t="s">
        <v>385</v>
      </c>
      <c r="C228" s="12">
        <v>13056</v>
      </c>
      <c r="D228" s="12">
        <v>0</v>
      </c>
      <c r="E228" s="12">
        <v>1016</v>
      </c>
      <c r="F228" s="12">
        <v>684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f t="shared" si="6"/>
        <v>14756</v>
      </c>
      <c r="O228" s="12">
        <v>2389.0100000000002</v>
      </c>
      <c r="P228" s="19">
        <v>0</v>
      </c>
      <c r="Q228" s="12">
        <v>1501.44</v>
      </c>
      <c r="R228" s="12">
        <v>2864.5499999999993</v>
      </c>
      <c r="S228" s="12">
        <f t="shared" si="7"/>
        <v>6755</v>
      </c>
      <c r="T228" s="12">
        <v>8001</v>
      </c>
    </row>
    <row r="229" spans="1:20" s="1" customFormat="1" ht="11.25" x14ac:dyDescent="0.2">
      <c r="A229" s="2" t="s">
        <v>386</v>
      </c>
      <c r="B229" s="1" t="s">
        <v>387</v>
      </c>
      <c r="C229" s="12">
        <v>14733</v>
      </c>
      <c r="D229" s="12">
        <v>400</v>
      </c>
      <c r="E229" s="12">
        <v>1093</v>
      </c>
      <c r="F229" s="12">
        <v>679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f t="shared" si="6"/>
        <v>16905</v>
      </c>
      <c r="O229" s="12">
        <v>3399.1</v>
      </c>
      <c r="P229" s="19">
        <v>0</v>
      </c>
      <c r="Q229" s="12">
        <v>1694.3</v>
      </c>
      <c r="R229" s="12">
        <v>2715.1000000000004</v>
      </c>
      <c r="S229" s="12">
        <f t="shared" si="7"/>
        <v>7808.5</v>
      </c>
      <c r="T229" s="12">
        <v>9096.5</v>
      </c>
    </row>
    <row r="230" spans="1:20" s="1" customFormat="1" ht="11.25" x14ac:dyDescent="0.2">
      <c r="A230" s="2" t="s">
        <v>388</v>
      </c>
      <c r="B230" s="1" t="s">
        <v>389</v>
      </c>
      <c r="C230" s="12">
        <v>13056</v>
      </c>
      <c r="D230" s="12">
        <v>0</v>
      </c>
      <c r="E230" s="12">
        <v>1016</v>
      </c>
      <c r="F230" s="12">
        <v>342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f t="shared" si="6"/>
        <v>14414</v>
      </c>
      <c r="O230" s="12">
        <v>0</v>
      </c>
      <c r="P230" s="13">
        <v>-340.33</v>
      </c>
      <c r="Q230" s="12">
        <v>1501.44</v>
      </c>
      <c r="R230" s="12">
        <v>-0.11000000000058208</v>
      </c>
      <c r="S230" s="12">
        <f t="shared" si="7"/>
        <v>1160.9999999999995</v>
      </c>
      <c r="T230" s="12">
        <v>13253</v>
      </c>
    </row>
    <row r="231" spans="1:20" s="1" customFormat="1" ht="11.25" x14ac:dyDescent="0.2">
      <c r="A231" s="2" t="s">
        <v>390</v>
      </c>
      <c r="B231" s="1" t="s">
        <v>391</v>
      </c>
      <c r="C231" s="12">
        <v>13036.05</v>
      </c>
      <c r="D231" s="12">
        <v>0</v>
      </c>
      <c r="E231" s="12">
        <v>1016</v>
      </c>
      <c r="F231" s="12">
        <v>684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f t="shared" si="6"/>
        <v>14736.05</v>
      </c>
      <c r="O231" s="12">
        <v>1871.18</v>
      </c>
      <c r="P231" s="19">
        <v>0</v>
      </c>
      <c r="Q231" s="12">
        <v>1501.44</v>
      </c>
      <c r="R231" s="12">
        <v>-6.9999999999708962E-2</v>
      </c>
      <c r="S231" s="12">
        <f t="shared" si="7"/>
        <v>3372.55</v>
      </c>
      <c r="T231" s="12">
        <v>11363.5</v>
      </c>
    </row>
    <row r="232" spans="1:20" s="6" customFormat="1" ht="11.25" x14ac:dyDescent="0.2">
      <c r="A232" s="14"/>
      <c r="C232" s="6" t="s">
        <v>545</v>
      </c>
      <c r="D232" s="6" t="s">
        <v>545</v>
      </c>
      <c r="E232" s="6" t="s">
        <v>545</v>
      </c>
      <c r="F232" s="6" t="s">
        <v>545</v>
      </c>
      <c r="G232" s="6" t="s">
        <v>545</v>
      </c>
      <c r="H232" s="6" t="s">
        <v>545</v>
      </c>
      <c r="I232" s="6" t="s">
        <v>545</v>
      </c>
      <c r="J232" s="6" t="s">
        <v>545</v>
      </c>
      <c r="K232" s="6" t="s">
        <v>545</v>
      </c>
      <c r="L232" s="6" t="s">
        <v>545</v>
      </c>
      <c r="M232" s="6" t="s">
        <v>545</v>
      </c>
      <c r="N232" s="6" t="s">
        <v>545</v>
      </c>
      <c r="O232" s="6" t="s">
        <v>545</v>
      </c>
      <c r="P232" s="6" t="s">
        <v>545</v>
      </c>
      <c r="Q232" s="6" t="s">
        <v>545</v>
      </c>
      <c r="R232" s="6" t="s">
        <v>545</v>
      </c>
      <c r="S232" s="6" t="s">
        <v>545</v>
      </c>
      <c r="T232" s="6" t="s">
        <v>545</v>
      </c>
    </row>
    <row r="233" spans="1:20" s="1" customFormat="1" ht="11.25" x14ac:dyDescent="0.2">
      <c r="A233" s="11" t="s">
        <v>554</v>
      </c>
      <c r="N233" s="12"/>
      <c r="O233" s="12"/>
      <c r="P233" s="13"/>
      <c r="S233" s="12"/>
    </row>
    <row r="234" spans="1:20" s="1" customFormat="1" ht="11.25" x14ac:dyDescent="0.2">
      <c r="A234" s="2" t="s">
        <v>418</v>
      </c>
      <c r="B234" s="1" t="s">
        <v>419</v>
      </c>
      <c r="C234" s="12">
        <v>8914.14</v>
      </c>
      <c r="D234" s="12">
        <v>0</v>
      </c>
      <c r="E234" s="12">
        <v>537.24</v>
      </c>
      <c r="F234" s="12">
        <v>361.9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f t="shared" si="6"/>
        <v>9813.2799999999988</v>
      </c>
      <c r="O234" s="12">
        <v>1457.9</v>
      </c>
      <c r="P234" s="19">
        <v>0</v>
      </c>
      <c r="Q234" s="12">
        <v>1025.1199999999999</v>
      </c>
      <c r="R234" s="12">
        <v>-0.24000000000160071</v>
      </c>
      <c r="S234" s="12">
        <f t="shared" si="7"/>
        <v>2482.7799999999984</v>
      </c>
      <c r="T234" s="12">
        <v>7330.5</v>
      </c>
    </row>
    <row r="235" spans="1:20" s="6" customFormat="1" ht="11.25" x14ac:dyDescent="0.2">
      <c r="A235" s="14"/>
      <c r="C235" s="6" t="s">
        <v>545</v>
      </c>
      <c r="D235" s="6" t="s">
        <v>545</v>
      </c>
      <c r="E235" s="6" t="s">
        <v>545</v>
      </c>
      <c r="F235" s="6" t="s">
        <v>545</v>
      </c>
      <c r="G235" s="6" t="s">
        <v>545</v>
      </c>
      <c r="H235" s="6" t="s">
        <v>545</v>
      </c>
      <c r="I235" s="6" t="s">
        <v>545</v>
      </c>
      <c r="J235" s="6" t="s">
        <v>545</v>
      </c>
      <c r="K235" s="6" t="s">
        <v>545</v>
      </c>
      <c r="L235" s="6" t="s">
        <v>545</v>
      </c>
      <c r="M235" s="6" t="s">
        <v>545</v>
      </c>
      <c r="N235" s="6" t="s">
        <v>545</v>
      </c>
      <c r="O235" s="6" t="s">
        <v>545</v>
      </c>
      <c r="P235" s="6" t="s">
        <v>545</v>
      </c>
      <c r="Q235" s="6" t="s">
        <v>545</v>
      </c>
      <c r="R235" s="6" t="s">
        <v>545</v>
      </c>
      <c r="S235" s="6" t="s">
        <v>545</v>
      </c>
      <c r="T235" s="6" t="s">
        <v>545</v>
      </c>
    </row>
    <row r="236" spans="1:20" s="1" customFormat="1" ht="11.25" x14ac:dyDescent="0.2">
      <c r="A236" s="2"/>
      <c r="C236" s="1" t="s">
        <v>392</v>
      </c>
      <c r="E236" s="1" t="s">
        <v>392</v>
      </c>
      <c r="F236" s="1" t="s">
        <v>392</v>
      </c>
      <c r="G236" s="1" t="s">
        <v>392</v>
      </c>
      <c r="H236" s="1" t="s">
        <v>392</v>
      </c>
      <c r="I236" s="1" t="s">
        <v>392</v>
      </c>
      <c r="J236" s="1" t="s">
        <v>392</v>
      </c>
      <c r="K236" s="1" t="s">
        <v>392</v>
      </c>
      <c r="L236" s="1" t="s">
        <v>392</v>
      </c>
      <c r="M236" s="1" t="s">
        <v>392</v>
      </c>
      <c r="N236" s="1" t="s">
        <v>392</v>
      </c>
      <c r="Q236" s="1" t="s">
        <v>392</v>
      </c>
      <c r="R236" s="1" t="s">
        <v>392</v>
      </c>
      <c r="S236" s="1" t="s">
        <v>392</v>
      </c>
      <c r="T236" s="1" t="s">
        <v>392</v>
      </c>
    </row>
    <row r="237" spans="1:20" s="1" customFormat="1" ht="11.25" x14ac:dyDescent="0.2">
      <c r="A237" s="2" t="s">
        <v>392</v>
      </c>
      <c r="B237" s="1" t="s">
        <v>392</v>
      </c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s="1" customFormat="1" ht="11.25" x14ac:dyDescent="0.2">
      <c r="A238" s="2"/>
    </row>
  </sheetData>
  <mergeCells count="3">
    <mergeCell ref="B1:S1"/>
    <mergeCell ref="B2:S2"/>
    <mergeCell ref="B3:S3"/>
  </mergeCells>
  <conditionalFormatting sqref="B2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7"/>
  <sheetViews>
    <sheetView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7.28515625" style="16" customWidth="1"/>
    <col min="2" max="2" width="27.5703125" style="16" customWidth="1"/>
    <col min="3" max="11" width="11" style="16" bestFit="1" customWidth="1"/>
    <col min="12" max="12" width="13" style="16" customWidth="1"/>
    <col min="13" max="13" width="13.5703125" style="16" bestFit="1" customWidth="1"/>
    <col min="14" max="16" width="11" style="16" bestFit="1" customWidth="1"/>
    <col min="17" max="17" width="12.28515625" style="16" bestFit="1" customWidth="1"/>
    <col min="18" max="18" width="12.7109375" style="16" bestFit="1" customWidth="1"/>
    <col min="19" max="19" width="11" style="16" bestFit="1" customWidth="1"/>
    <col min="20" max="16384" width="11.42578125" style="16"/>
  </cols>
  <sheetData>
    <row r="1" spans="1:19" s="1" customFormat="1" ht="24.95" customHeight="1" x14ac:dyDescent="0.2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 s="1" customFormat="1" ht="15.75" x14ac:dyDescent="0.2">
      <c r="A2" s="2"/>
      <c r="B2" s="27" t="s">
        <v>557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8"/>
    </row>
    <row r="3" spans="1:19" s="1" customFormat="1" ht="15" customHeight="1" x14ac:dyDescent="0.2">
      <c r="A3" s="2"/>
      <c r="B3" s="26" t="s">
        <v>558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9" s="1" customFormat="1" ht="11.25" x14ac:dyDescent="0.2">
      <c r="A4" s="2"/>
    </row>
    <row r="5" spans="1:19" s="5" customFormat="1" ht="23.25" thickBot="1" x14ac:dyDescent="0.25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552</v>
      </c>
      <c r="J5" s="8" t="s">
        <v>551</v>
      </c>
      <c r="K5" s="8" t="s">
        <v>393</v>
      </c>
      <c r="L5" s="9" t="s">
        <v>7</v>
      </c>
      <c r="M5" s="9" t="s">
        <v>8</v>
      </c>
      <c r="N5" s="8" t="s">
        <v>553</v>
      </c>
      <c r="O5" s="8" t="s">
        <v>395</v>
      </c>
      <c r="P5" s="8" t="s">
        <v>547</v>
      </c>
      <c r="Q5" s="9" t="s">
        <v>9</v>
      </c>
      <c r="R5" s="9" t="s">
        <v>10</v>
      </c>
      <c r="S5" s="10" t="s">
        <v>11</v>
      </c>
    </row>
    <row r="6" spans="1:19" s="1" customFormat="1" ht="12" thickTop="1" x14ac:dyDescent="0.2">
      <c r="A6" s="11" t="s">
        <v>532</v>
      </c>
    </row>
    <row r="7" spans="1:19" s="1" customFormat="1" ht="11.25" x14ac:dyDescent="0.2">
      <c r="A7" s="2" t="s">
        <v>12</v>
      </c>
      <c r="B7" s="1" t="s">
        <v>13</v>
      </c>
      <c r="C7" s="12">
        <v>10212.17</v>
      </c>
      <c r="D7" s="12">
        <v>200</v>
      </c>
      <c r="E7" s="12">
        <v>719</v>
      </c>
      <c r="F7" s="12">
        <v>497</v>
      </c>
      <c r="G7" s="12">
        <v>410.72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f>SUM(C7:L7)</f>
        <v>12038.89</v>
      </c>
      <c r="N7" s="12">
        <v>1296.21</v>
      </c>
      <c r="O7" s="12">
        <v>0</v>
      </c>
      <c r="P7" s="12">
        <v>1180.52</v>
      </c>
      <c r="Q7" s="12">
        <v>1867.1599999999999</v>
      </c>
      <c r="R7" s="12">
        <f>SUM(N7:Q7)</f>
        <v>4343.8899999999994</v>
      </c>
      <c r="S7" s="12">
        <v>7695</v>
      </c>
    </row>
    <row r="8" spans="1:19" s="1" customFormat="1" ht="11.25" x14ac:dyDescent="0.2">
      <c r="A8" s="2" t="s">
        <v>14</v>
      </c>
      <c r="B8" s="1" t="s">
        <v>15</v>
      </c>
      <c r="C8" s="12">
        <v>10990.69</v>
      </c>
      <c r="D8" s="12">
        <v>0</v>
      </c>
      <c r="E8" s="12">
        <v>820</v>
      </c>
      <c r="F8" s="12">
        <v>510</v>
      </c>
      <c r="G8" s="12">
        <v>205.36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f t="shared" ref="M8:M63" si="0">SUM(C8:L8)</f>
        <v>12526.050000000001</v>
      </c>
      <c r="N8" s="12">
        <v>1399.13</v>
      </c>
      <c r="O8" s="12">
        <v>0</v>
      </c>
      <c r="P8" s="12">
        <v>1270.6400000000001</v>
      </c>
      <c r="Q8" s="12">
        <v>-0.21999999999934516</v>
      </c>
      <c r="R8" s="12">
        <f t="shared" ref="R8:R63" si="1">SUM(N8:Q8)</f>
        <v>2669.5500000000011</v>
      </c>
      <c r="S8" s="12">
        <v>9856.5</v>
      </c>
    </row>
    <row r="9" spans="1:19" s="1" customFormat="1" ht="11.25" x14ac:dyDescent="0.2">
      <c r="A9" s="2" t="s">
        <v>16</v>
      </c>
      <c r="B9" s="1" t="s">
        <v>17</v>
      </c>
      <c r="C9" s="12">
        <v>10648.09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f t="shared" si="0"/>
        <v>11990.09</v>
      </c>
      <c r="N9" s="12">
        <v>1284.6500000000001</v>
      </c>
      <c r="O9" s="12">
        <v>0</v>
      </c>
      <c r="P9" s="12">
        <v>1226.24</v>
      </c>
      <c r="Q9" s="12">
        <v>650.20000000000073</v>
      </c>
      <c r="R9" s="12">
        <f t="shared" si="1"/>
        <v>3161.0900000000011</v>
      </c>
      <c r="S9" s="12">
        <v>8829</v>
      </c>
    </row>
    <row r="10" spans="1:19" s="1" customFormat="1" ht="11.25" x14ac:dyDescent="0.2">
      <c r="A10" s="2" t="s">
        <v>18</v>
      </c>
      <c r="B10" s="1" t="s">
        <v>19</v>
      </c>
      <c r="C10" s="12">
        <v>47106</v>
      </c>
      <c r="D10" s="12">
        <v>0</v>
      </c>
      <c r="E10" s="12">
        <v>1808</v>
      </c>
      <c r="F10" s="12">
        <v>1299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f t="shared" si="0"/>
        <v>50213</v>
      </c>
      <c r="N10" s="12">
        <v>10829.78</v>
      </c>
      <c r="O10" s="12">
        <v>0</v>
      </c>
      <c r="P10" s="12">
        <v>5417.2</v>
      </c>
      <c r="Q10" s="12">
        <v>4508.5200000000041</v>
      </c>
      <c r="R10" s="12">
        <f t="shared" si="1"/>
        <v>20755.500000000004</v>
      </c>
      <c r="S10" s="12">
        <v>29457.5</v>
      </c>
    </row>
    <row r="11" spans="1:19" s="1" customFormat="1" ht="11.25" x14ac:dyDescent="0.2">
      <c r="A11" s="2" t="s">
        <v>20</v>
      </c>
      <c r="B11" s="1" t="s">
        <v>21</v>
      </c>
      <c r="C11" s="12">
        <v>10662.9</v>
      </c>
      <c r="D11" s="12">
        <v>400</v>
      </c>
      <c r="E11" s="12">
        <v>825</v>
      </c>
      <c r="F11" s="12">
        <v>517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f t="shared" si="0"/>
        <v>12404.9</v>
      </c>
      <c r="N11" s="12">
        <v>1373.26</v>
      </c>
      <c r="O11" s="13">
        <v>-1198.03</v>
      </c>
      <c r="P11" s="12">
        <v>1226.24</v>
      </c>
      <c r="Q11" s="12">
        <v>3928.4300000000003</v>
      </c>
      <c r="R11" s="12">
        <f t="shared" si="1"/>
        <v>5329.9000000000005</v>
      </c>
      <c r="S11" s="12">
        <v>7075</v>
      </c>
    </row>
    <row r="12" spans="1:19" s="1" customFormat="1" ht="11.25" x14ac:dyDescent="0.2">
      <c r="A12" s="2" t="s">
        <v>22</v>
      </c>
      <c r="B12" s="1" t="s">
        <v>23</v>
      </c>
      <c r="C12" s="12">
        <v>11049.3</v>
      </c>
      <c r="D12" s="12">
        <v>400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f t="shared" si="0"/>
        <v>12779.3</v>
      </c>
      <c r="N12" s="12">
        <v>1453.22</v>
      </c>
      <c r="O12" s="12">
        <v>0</v>
      </c>
      <c r="P12" s="12">
        <v>1270.6600000000001</v>
      </c>
      <c r="Q12" s="12">
        <v>-8.000000000174623E-2</v>
      </c>
      <c r="R12" s="12">
        <f t="shared" si="1"/>
        <v>2723.7999999999984</v>
      </c>
      <c r="S12" s="12">
        <v>10055.5</v>
      </c>
    </row>
    <row r="13" spans="1:19" s="1" customFormat="1" ht="11.25" x14ac:dyDescent="0.2">
      <c r="A13" s="2" t="s">
        <v>24</v>
      </c>
      <c r="B13" s="1" t="s">
        <v>25</v>
      </c>
      <c r="C13" s="12">
        <v>11049.3</v>
      </c>
      <c r="D13" s="12">
        <v>200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f t="shared" si="0"/>
        <v>12579.3</v>
      </c>
      <c r="N13" s="12">
        <v>1410.5</v>
      </c>
      <c r="O13" s="12">
        <v>0</v>
      </c>
      <c r="P13" s="12">
        <v>1270.68</v>
      </c>
      <c r="Q13" s="12">
        <v>-0.38000000000101863</v>
      </c>
      <c r="R13" s="12">
        <f t="shared" si="1"/>
        <v>2680.7999999999993</v>
      </c>
      <c r="S13" s="12">
        <v>9898.5</v>
      </c>
    </row>
    <row r="14" spans="1:19" s="1" customFormat="1" ht="11.25" x14ac:dyDescent="0.2">
      <c r="A14" s="2" t="s">
        <v>396</v>
      </c>
      <c r="B14" s="1" t="s">
        <v>397</v>
      </c>
      <c r="C14" s="12">
        <v>20272.2</v>
      </c>
      <c r="D14" s="12">
        <v>400</v>
      </c>
      <c r="E14" s="12">
        <v>1206</v>
      </c>
      <c r="F14" s="12">
        <v>755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f t="shared" si="0"/>
        <v>22633.200000000001</v>
      </c>
      <c r="N14" s="12">
        <v>3558.02</v>
      </c>
      <c r="O14" s="12">
        <v>0</v>
      </c>
      <c r="P14" s="12">
        <v>2331.3000000000002</v>
      </c>
      <c r="Q14" s="12">
        <v>-0.11999999999898137</v>
      </c>
      <c r="R14" s="12">
        <f t="shared" si="1"/>
        <v>5889.2000000000007</v>
      </c>
      <c r="S14" s="12">
        <v>16744</v>
      </c>
    </row>
    <row r="15" spans="1:19" s="1" customFormat="1" ht="11.25" x14ac:dyDescent="0.2">
      <c r="A15" s="2" t="s">
        <v>398</v>
      </c>
      <c r="B15" s="1" t="s">
        <v>399</v>
      </c>
      <c r="C15" s="12">
        <v>29713.8</v>
      </c>
      <c r="D15" s="12">
        <v>0</v>
      </c>
      <c r="E15" s="12">
        <v>1074.3800000000001</v>
      </c>
      <c r="F15" s="12">
        <v>723.8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f t="shared" si="0"/>
        <v>31511.98</v>
      </c>
      <c r="N15" s="12">
        <v>5618.88</v>
      </c>
      <c r="O15" s="12">
        <v>0</v>
      </c>
      <c r="P15" s="12">
        <v>3416.57</v>
      </c>
      <c r="Q15" s="12">
        <v>2.9999999998835847E-2</v>
      </c>
      <c r="R15" s="12">
        <f t="shared" si="1"/>
        <v>9035.48</v>
      </c>
      <c r="S15" s="12">
        <v>22476.5</v>
      </c>
    </row>
    <row r="16" spans="1:19" s="1" customFormat="1" ht="11.25" x14ac:dyDescent="0.2">
      <c r="A16" s="2" t="s">
        <v>420</v>
      </c>
      <c r="B16" s="1" t="s">
        <v>421</v>
      </c>
      <c r="C16" s="12">
        <v>10050.82</v>
      </c>
      <c r="D16" s="12">
        <v>200</v>
      </c>
      <c r="E16" s="12">
        <v>815</v>
      </c>
      <c r="F16" s="12">
        <v>496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f t="shared" si="0"/>
        <v>11561.82</v>
      </c>
      <c r="N16" s="12">
        <v>1229</v>
      </c>
      <c r="O16" s="12">
        <v>0</v>
      </c>
      <c r="P16" s="12">
        <v>1155.8499999999999</v>
      </c>
      <c r="Q16" s="12">
        <v>-3.0000000000654836E-2</v>
      </c>
      <c r="R16" s="12">
        <f t="shared" si="1"/>
        <v>2384.8199999999993</v>
      </c>
      <c r="S16" s="12">
        <v>9177</v>
      </c>
    </row>
    <row r="17" spans="1:19" s="6" customFormat="1" ht="11.25" x14ac:dyDescent="0.2">
      <c r="A17" s="14"/>
      <c r="C17" s="6" t="s">
        <v>545</v>
      </c>
      <c r="D17" s="6" t="s">
        <v>545</v>
      </c>
      <c r="E17" s="6" t="s">
        <v>545</v>
      </c>
      <c r="F17" s="6" t="s">
        <v>545</v>
      </c>
      <c r="G17" s="6" t="s">
        <v>545</v>
      </c>
      <c r="H17" s="6" t="s">
        <v>545</v>
      </c>
      <c r="I17" s="6" t="s">
        <v>545</v>
      </c>
      <c r="J17" s="6" t="s">
        <v>545</v>
      </c>
      <c r="K17" s="6" t="s">
        <v>545</v>
      </c>
      <c r="L17" s="6" t="s">
        <v>545</v>
      </c>
      <c r="M17" s="6" t="s">
        <v>545</v>
      </c>
      <c r="N17" s="6" t="s">
        <v>545</v>
      </c>
      <c r="O17" s="6" t="s">
        <v>545</v>
      </c>
      <c r="P17" s="6" t="s">
        <v>545</v>
      </c>
      <c r="Q17" s="6" t="s">
        <v>545</v>
      </c>
      <c r="R17" s="6" t="s">
        <v>545</v>
      </c>
      <c r="S17" s="6" t="s">
        <v>545</v>
      </c>
    </row>
    <row r="18" spans="1:19" s="1" customFormat="1" ht="11.25" x14ac:dyDescent="0.2">
      <c r="A18" s="11" t="s">
        <v>533</v>
      </c>
      <c r="C18" s="12"/>
      <c r="L18" s="12"/>
      <c r="M18" s="12"/>
      <c r="N18" s="12"/>
      <c r="R18" s="12"/>
    </row>
    <row r="19" spans="1:19" s="1" customFormat="1" ht="11.25" x14ac:dyDescent="0.2">
      <c r="A19" s="2" t="s">
        <v>26</v>
      </c>
      <c r="B19" s="1" t="s">
        <v>27</v>
      </c>
      <c r="C19" s="12">
        <v>11743.34</v>
      </c>
      <c r="D19" s="12">
        <v>0</v>
      </c>
      <c r="E19" s="12">
        <v>846</v>
      </c>
      <c r="F19" s="12">
        <v>528</v>
      </c>
      <c r="G19" s="12">
        <v>616.79999999999995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f t="shared" si="0"/>
        <v>13734.14</v>
      </c>
      <c r="N19" s="12">
        <v>1657.18</v>
      </c>
      <c r="O19" s="12">
        <v>0</v>
      </c>
      <c r="P19" s="12">
        <v>1350.48</v>
      </c>
      <c r="Q19" s="12">
        <v>-2.0000000000436557E-2</v>
      </c>
      <c r="R19" s="12">
        <f t="shared" si="1"/>
        <v>3007.6399999999994</v>
      </c>
      <c r="S19" s="12">
        <v>10726.5</v>
      </c>
    </row>
    <row r="20" spans="1:19" s="1" customFormat="1" ht="11.25" x14ac:dyDescent="0.2">
      <c r="A20" s="2" t="s">
        <v>28</v>
      </c>
      <c r="B20" s="1" t="s">
        <v>29</v>
      </c>
      <c r="C20" s="12">
        <v>10232.4</v>
      </c>
      <c r="D20" s="12">
        <v>400</v>
      </c>
      <c r="E20" s="12">
        <v>707</v>
      </c>
      <c r="F20" s="12">
        <v>484</v>
      </c>
      <c r="G20" s="12">
        <v>513.4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f t="shared" si="0"/>
        <v>12336.8</v>
      </c>
      <c r="N20" s="12">
        <v>1358.7</v>
      </c>
      <c r="O20" s="12">
        <v>0</v>
      </c>
      <c r="P20" s="12">
        <v>1176.72</v>
      </c>
      <c r="Q20" s="12">
        <v>-0.12000000000080036</v>
      </c>
      <c r="R20" s="12">
        <f t="shared" si="1"/>
        <v>2535.2999999999993</v>
      </c>
      <c r="S20" s="12">
        <v>9801.5</v>
      </c>
    </row>
    <row r="21" spans="1:19" s="1" customFormat="1" ht="11.25" x14ac:dyDescent="0.2">
      <c r="A21" s="2" t="s">
        <v>30</v>
      </c>
      <c r="B21" s="1" t="s">
        <v>31</v>
      </c>
      <c r="C21" s="12">
        <v>9755.1</v>
      </c>
      <c r="D21" s="12">
        <v>200</v>
      </c>
      <c r="E21" s="12">
        <v>707</v>
      </c>
      <c r="F21" s="12">
        <v>484</v>
      </c>
      <c r="G21" s="12">
        <v>513.4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f t="shared" si="0"/>
        <v>11659.5</v>
      </c>
      <c r="N21" s="12">
        <v>1220.79</v>
      </c>
      <c r="O21" s="12">
        <v>0</v>
      </c>
      <c r="P21" s="12">
        <v>1121.8399999999999</v>
      </c>
      <c r="Q21" s="12">
        <v>203.86999999999898</v>
      </c>
      <c r="R21" s="12">
        <f t="shared" si="1"/>
        <v>2546.4999999999991</v>
      </c>
      <c r="S21" s="12">
        <v>9113</v>
      </c>
    </row>
    <row r="22" spans="1:19" s="1" customFormat="1" ht="11.25" x14ac:dyDescent="0.2">
      <c r="A22" s="2" t="s">
        <v>32</v>
      </c>
      <c r="B22" s="1" t="s">
        <v>33</v>
      </c>
      <c r="C22" s="12">
        <v>11049</v>
      </c>
      <c r="D22" s="12">
        <v>0</v>
      </c>
      <c r="E22" s="12">
        <v>820</v>
      </c>
      <c r="F22" s="12">
        <v>510</v>
      </c>
      <c r="G22" s="12">
        <v>308.04000000000002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f t="shared" si="0"/>
        <v>12687.04</v>
      </c>
      <c r="N22" s="12">
        <v>1433.52</v>
      </c>
      <c r="O22" s="12">
        <v>0</v>
      </c>
      <c r="P22" s="12">
        <v>1270.6400000000001</v>
      </c>
      <c r="Q22" s="12">
        <v>4735.880000000001</v>
      </c>
      <c r="R22" s="12">
        <f t="shared" si="1"/>
        <v>7440.0400000000009</v>
      </c>
      <c r="S22" s="12">
        <v>5247</v>
      </c>
    </row>
    <row r="23" spans="1:19" s="1" customFormat="1" ht="11.25" x14ac:dyDescent="0.2">
      <c r="A23" s="2" t="s">
        <v>34</v>
      </c>
      <c r="B23" s="1" t="s">
        <v>35</v>
      </c>
      <c r="C23" s="12">
        <v>8578.5</v>
      </c>
      <c r="D23" s="12">
        <v>400</v>
      </c>
      <c r="E23" s="12">
        <v>601</v>
      </c>
      <c r="F23" s="12">
        <v>361</v>
      </c>
      <c r="G23" s="12">
        <v>308.04000000000002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f t="shared" si="0"/>
        <v>10248.540000000001</v>
      </c>
      <c r="N23" s="12">
        <v>967.82</v>
      </c>
      <c r="O23" s="12">
        <v>0</v>
      </c>
      <c r="P23" s="12">
        <v>986.52</v>
      </c>
      <c r="Q23" s="12">
        <v>3844.7000000000007</v>
      </c>
      <c r="R23" s="12">
        <f t="shared" si="1"/>
        <v>5799.0400000000009</v>
      </c>
      <c r="S23" s="12">
        <v>4449.5</v>
      </c>
    </row>
    <row r="24" spans="1:19" s="6" customFormat="1" ht="11.25" x14ac:dyDescent="0.2">
      <c r="A24" s="14"/>
      <c r="C24" s="6" t="s">
        <v>545</v>
      </c>
      <c r="D24" s="6" t="s">
        <v>545</v>
      </c>
      <c r="E24" s="6" t="s">
        <v>545</v>
      </c>
      <c r="F24" s="6" t="s">
        <v>545</v>
      </c>
      <c r="G24" s="6" t="s">
        <v>545</v>
      </c>
      <c r="H24" s="6" t="s">
        <v>545</v>
      </c>
      <c r="I24" s="6" t="s">
        <v>545</v>
      </c>
      <c r="J24" s="6" t="s">
        <v>545</v>
      </c>
      <c r="K24" s="6" t="s">
        <v>545</v>
      </c>
      <c r="L24" s="6" t="s">
        <v>545</v>
      </c>
      <c r="M24" s="6" t="s">
        <v>545</v>
      </c>
      <c r="N24" s="6" t="s">
        <v>545</v>
      </c>
      <c r="O24" s="6" t="s">
        <v>545</v>
      </c>
      <c r="P24" s="6" t="s">
        <v>545</v>
      </c>
      <c r="Q24" s="6" t="s">
        <v>545</v>
      </c>
      <c r="R24" s="6" t="s">
        <v>545</v>
      </c>
      <c r="S24" s="6" t="s">
        <v>545</v>
      </c>
    </row>
    <row r="25" spans="1:19" s="1" customFormat="1" ht="11.25" x14ac:dyDescent="0.2">
      <c r="A25" s="11" t="s">
        <v>534</v>
      </c>
      <c r="C25" s="12"/>
      <c r="L25" s="12"/>
      <c r="M25" s="12"/>
      <c r="N25" s="12"/>
      <c r="R25" s="12"/>
    </row>
    <row r="26" spans="1:19" s="1" customFormat="1" ht="11.25" x14ac:dyDescent="0.2">
      <c r="A26" s="2" t="s">
        <v>36</v>
      </c>
      <c r="B26" s="1" t="s">
        <v>37</v>
      </c>
      <c r="C26" s="12">
        <v>8606.4</v>
      </c>
      <c r="D26" s="12">
        <v>0</v>
      </c>
      <c r="E26" s="12">
        <v>603</v>
      </c>
      <c r="F26" s="12">
        <v>378</v>
      </c>
      <c r="G26" s="12">
        <v>616.79999999999995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f t="shared" si="0"/>
        <v>10204.199999999999</v>
      </c>
      <c r="N26" s="12">
        <v>959.86</v>
      </c>
      <c r="O26" s="12">
        <v>0</v>
      </c>
      <c r="P26" s="12">
        <v>989.74</v>
      </c>
      <c r="Q26" s="12">
        <v>9.9999999998544808E-2</v>
      </c>
      <c r="R26" s="12">
        <f t="shared" si="1"/>
        <v>1949.6999999999985</v>
      </c>
      <c r="S26" s="12">
        <v>8254.5</v>
      </c>
    </row>
    <row r="27" spans="1:19" s="1" customFormat="1" ht="11.25" x14ac:dyDescent="0.2">
      <c r="A27" s="2" t="s">
        <v>38</v>
      </c>
      <c r="B27" s="1" t="s">
        <v>39</v>
      </c>
      <c r="C27" s="12">
        <v>12266.4</v>
      </c>
      <c r="D27" s="12">
        <v>0</v>
      </c>
      <c r="E27" s="12">
        <v>774.5</v>
      </c>
      <c r="F27" s="12">
        <v>508</v>
      </c>
      <c r="G27" s="12">
        <v>513.4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f t="shared" si="0"/>
        <v>14062.3</v>
      </c>
      <c r="N27" s="12">
        <v>1727.28</v>
      </c>
      <c r="O27" s="12">
        <v>0</v>
      </c>
      <c r="P27" s="12">
        <v>1410.64</v>
      </c>
      <c r="Q27" s="12">
        <v>0.37999999999919964</v>
      </c>
      <c r="R27" s="12">
        <f t="shared" si="1"/>
        <v>3138.2999999999993</v>
      </c>
      <c r="S27" s="12">
        <v>10924</v>
      </c>
    </row>
    <row r="28" spans="1:19" s="1" customFormat="1" ht="11.25" x14ac:dyDescent="0.2">
      <c r="A28" s="2" t="s">
        <v>40</v>
      </c>
      <c r="B28" s="1" t="s">
        <v>41</v>
      </c>
      <c r="C28" s="12">
        <v>10527.25</v>
      </c>
      <c r="D28" s="12">
        <v>0</v>
      </c>
      <c r="E28" s="12">
        <v>801</v>
      </c>
      <c r="F28" s="12">
        <v>539</v>
      </c>
      <c r="G28" s="12">
        <v>616.79999999999995</v>
      </c>
      <c r="H28" s="12">
        <v>0</v>
      </c>
      <c r="I28" s="12">
        <v>0</v>
      </c>
      <c r="J28" s="12">
        <v>0</v>
      </c>
      <c r="K28" s="12">
        <v>0</v>
      </c>
      <c r="L28" s="12">
        <v>1055.07</v>
      </c>
      <c r="M28" s="12">
        <f t="shared" si="0"/>
        <v>13539.119999999999</v>
      </c>
      <c r="N28" s="12">
        <v>1502.83</v>
      </c>
      <c r="O28" s="12">
        <v>0</v>
      </c>
      <c r="P28" s="12">
        <v>1213.3399999999999</v>
      </c>
      <c r="Q28" s="12">
        <v>5605.9499999999989</v>
      </c>
      <c r="R28" s="12">
        <f t="shared" si="1"/>
        <v>8322.119999999999</v>
      </c>
      <c r="S28" s="12">
        <v>5217</v>
      </c>
    </row>
    <row r="29" spans="1:19" s="1" customFormat="1" ht="11.25" x14ac:dyDescent="0.2">
      <c r="A29" s="2" t="s">
        <v>42</v>
      </c>
      <c r="B29" s="1" t="s">
        <v>43</v>
      </c>
      <c r="C29" s="12">
        <v>11572.94</v>
      </c>
      <c r="D29" s="12">
        <v>400</v>
      </c>
      <c r="E29" s="12">
        <v>815</v>
      </c>
      <c r="F29" s="12">
        <v>496</v>
      </c>
      <c r="G29" s="12">
        <v>616.79999999999995</v>
      </c>
      <c r="H29" s="12">
        <v>4445.55</v>
      </c>
      <c r="I29" s="12">
        <v>0</v>
      </c>
      <c r="J29" s="12">
        <v>0</v>
      </c>
      <c r="K29" s="12">
        <v>0</v>
      </c>
      <c r="L29" s="12">
        <v>1932.85</v>
      </c>
      <c r="M29" s="12">
        <f t="shared" si="0"/>
        <v>20279.14</v>
      </c>
      <c r="N29" s="12">
        <v>2758.53</v>
      </c>
      <c r="O29" s="12">
        <v>0</v>
      </c>
      <c r="P29" s="12">
        <v>1333.66</v>
      </c>
      <c r="Q29" s="12">
        <v>4301.4499999999989</v>
      </c>
      <c r="R29" s="12">
        <f t="shared" si="1"/>
        <v>8393.64</v>
      </c>
      <c r="S29" s="12">
        <v>11885.5</v>
      </c>
    </row>
    <row r="30" spans="1:19" s="1" customFormat="1" ht="11.25" x14ac:dyDescent="0.2">
      <c r="A30" s="2" t="s">
        <v>44</v>
      </c>
      <c r="B30" s="1" t="s">
        <v>45</v>
      </c>
      <c r="C30" s="12">
        <v>8440.56</v>
      </c>
      <c r="D30" s="12">
        <v>0</v>
      </c>
      <c r="E30" s="12">
        <v>801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f t="shared" si="0"/>
        <v>9241.56</v>
      </c>
      <c r="N30" s="12">
        <v>0</v>
      </c>
      <c r="O30" s="13">
        <v>-375.98</v>
      </c>
      <c r="P30" s="12">
        <v>1213.3399999999999</v>
      </c>
      <c r="Q30" s="12">
        <v>5366.1999999999989</v>
      </c>
      <c r="R30" s="12">
        <f t="shared" si="1"/>
        <v>6203.5599999999986</v>
      </c>
      <c r="S30" s="12">
        <v>3038</v>
      </c>
    </row>
    <row r="31" spans="1:19" s="1" customFormat="1" ht="11.25" x14ac:dyDescent="0.2">
      <c r="A31" s="2" t="s">
        <v>46</v>
      </c>
      <c r="B31" s="1" t="s">
        <v>47</v>
      </c>
      <c r="C31" s="12">
        <v>11597.1</v>
      </c>
      <c r="D31" s="12">
        <v>200</v>
      </c>
      <c r="E31" s="12">
        <v>815</v>
      </c>
      <c r="F31" s="12">
        <v>429.83</v>
      </c>
      <c r="G31" s="12">
        <v>513.4</v>
      </c>
      <c r="H31" s="12">
        <v>3382.48</v>
      </c>
      <c r="I31" s="12">
        <v>0</v>
      </c>
      <c r="J31" s="12">
        <v>0</v>
      </c>
      <c r="K31" s="12">
        <v>0</v>
      </c>
      <c r="L31" s="12">
        <v>1159.71</v>
      </c>
      <c r="M31" s="12">
        <f t="shared" si="0"/>
        <v>18097.52</v>
      </c>
      <c r="N31" s="12">
        <v>2024.17</v>
      </c>
      <c r="O31" s="12">
        <v>0</v>
      </c>
      <c r="P31" s="12">
        <v>1333.66</v>
      </c>
      <c r="Q31" s="12">
        <v>5238.1900000000005</v>
      </c>
      <c r="R31" s="12">
        <f t="shared" si="1"/>
        <v>8596.02</v>
      </c>
      <c r="S31" s="12">
        <v>9501.5</v>
      </c>
    </row>
    <row r="32" spans="1:19" s="1" customFormat="1" ht="11.25" x14ac:dyDescent="0.2">
      <c r="A32" s="2" t="s">
        <v>48</v>
      </c>
      <c r="B32" s="1" t="s">
        <v>49</v>
      </c>
      <c r="C32" s="12">
        <v>11597.1</v>
      </c>
      <c r="D32" s="12">
        <v>400</v>
      </c>
      <c r="E32" s="12">
        <v>815</v>
      </c>
      <c r="F32" s="12">
        <v>496</v>
      </c>
      <c r="G32" s="12">
        <v>513.4</v>
      </c>
      <c r="H32" s="12">
        <v>2947.6</v>
      </c>
      <c r="I32" s="12">
        <v>0</v>
      </c>
      <c r="J32" s="12">
        <v>0</v>
      </c>
      <c r="K32" s="12">
        <v>0</v>
      </c>
      <c r="L32" s="12">
        <v>1159.71</v>
      </c>
      <c r="M32" s="12">
        <f t="shared" si="0"/>
        <v>17928.809999999998</v>
      </c>
      <c r="N32" s="12">
        <v>2318.4299999999998</v>
      </c>
      <c r="O32" s="12">
        <v>0</v>
      </c>
      <c r="P32" s="12">
        <v>1333.66</v>
      </c>
      <c r="Q32" s="12">
        <v>5238.2199999999975</v>
      </c>
      <c r="R32" s="12">
        <f t="shared" si="1"/>
        <v>8890.3099999999977</v>
      </c>
      <c r="S32" s="12">
        <v>9038.5</v>
      </c>
    </row>
    <row r="33" spans="1:19" s="1" customFormat="1" ht="11.25" x14ac:dyDescent="0.2">
      <c r="A33" s="2" t="s">
        <v>50</v>
      </c>
      <c r="B33" s="1" t="s">
        <v>51</v>
      </c>
      <c r="C33" s="12">
        <v>10533.12</v>
      </c>
      <c r="D33" s="12">
        <v>0</v>
      </c>
      <c r="E33" s="12">
        <v>801</v>
      </c>
      <c r="F33" s="12">
        <v>539</v>
      </c>
      <c r="G33" s="12">
        <v>308.04000000000002</v>
      </c>
      <c r="H33" s="12">
        <v>0</v>
      </c>
      <c r="I33" s="12">
        <v>0</v>
      </c>
      <c r="J33" s="12">
        <v>0</v>
      </c>
      <c r="K33" s="12">
        <v>0</v>
      </c>
      <c r="L33" s="12">
        <v>1067.07</v>
      </c>
      <c r="M33" s="12">
        <f t="shared" si="0"/>
        <v>13248.230000000001</v>
      </c>
      <c r="N33" s="12">
        <v>1439.42</v>
      </c>
      <c r="O33" s="12">
        <v>0</v>
      </c>
      <c r="P33" s="12">
        <v>1213.3399999999999</v>
      </c>
      <c r="Q33" s="12">
        <v>8956.9700000000012</v>
      </c>
      <c r="R33" s="12">
        <f t="shared" si="1"/>
        <v>11609.730000000001</v>
      </c>
      <c r="S33" s="12">
        <v>1638.5</v>
      </c>
    </row>
    <row r="34" spans="1:19" s="1" customFormat="1" ht="11.25" x14ac:dyDescent="0.2">
      <c r="A34" s="2" t="s">
        <v>52</v>
      </c>
      <c r="B34" s="1" t="s">
        <v>53</v>
      </c>
      <c r="C34" s="12">
        <v>12038.47</v>
      </c>
      <c r="D34" s="12">
        <v>0</v>
      </c>
      <c r="E34" s="12">
        <v>915</v>
      </c>
      <c r="F34" s="12">
        <v>616</v>
      </c>
      <c r="G34" s="12">
        <v>205.36</v>
      </c>
      <c r="H34" s="12">
        <v>0</v>
      </c>
      <c r="I34" s="12">
        <v>0</v>
      </c>
      <c r="J34" s="12">
        <v>0</v>
      </c>
      <c r="K34" s="12">
        <v>0</v>
      </c>
      <c r="L34" s="12">
        <v>1205.79</v>
      </c>
      <c r="M34" s="12">
        <f t="shared" si="0"/>
        <v>14980.619999999999</v>
      </c>
      <c r="N34" s="12">
        <v>1794.65</v>
      </c>
      <c r="O34" s="12">
        <v>0</v>
      </c>
      <c r="P34" s="12">
        <v>1386.66</v>
      </c>
      <c r="Q34" s="12">
        <v>7653.3099999999977</v>
      </c>
      <c r="R34" s="12">
        <f t="shared" si="1"/>
        <v>10834.619999999999</v>
      </c>
      <c r="S34" s="12">
        <v>4146</v>
      </c>
    </row>
    <row r="35" spans="1:19" s="1" customFormat="1" ht="11.25" x14ac:dyDescent="0.2">
      <c r="A35" s="2" t="s">
        <v>54</v>
      </c>
      <c r="B35" s="1" t="s">
        <v>55</v>
      </c>
      <c r="C35" s="12">
        <v>12037.8</v>
      </c>
      <c r="D35" s="12">
        <v>0</v>
      </c>
      <c r="E35" s="12">
        <v>915</v>
      </c>
      <c r="F35" s="12">
        <v>616</v>
      </c>
      <c r="G35" s="12">
        <v>205.36</v>
      </c>
      <c r="H35" s="12">
        <v>0</v>
      </c>
      <c r="I35" s="12">
        <v>0</v>
      </c>
      <c r="J35" s="12">
        <v>0</v>
      </c>
      <c r="K35" s="12">
        <v>0</v>
      </c>
      <c r="L35" s="12">
        <v>1205.79</v>
      </c>
      <c r="M35" s="12">
        <f t="shared" si="0"/>
        <v>14979.95</v>
      </c>
      <c r="N35" s="12">
        <v>1794.51</v>
      </c>
      <c r="O35" s="12">
        <v>0</v>
      </c>
      <c r="P35" s="12">
        <v>1386.66</v>
      </c>
      <c r="Q35" s="12">
        <v>8630.7800000000007</v>
      </c>
      <c r="R35" s="12">
        <f t="shared" si="1"/>
        <v>11811.95</v>
      </c>
      <c r="S35" s="12">
        <v>3168</v>
      </c>
    </row>
    <row r="36" spans="1:19" s="1" customFormat="1" ht="11.25" x14ac:dyDescent="0.2">
      <c r="A36" s="2" t="s">
        <v>56</v>
      </c>
      <c r="B36" s="1" t="s">
        <v>57</v>
      </c>
      <c r="C36" s="12">
        <v>11597.1</v>
      </c>
      <c r="D36" s="12">
        <v>400</v>
      </c>
      <c r="E36" s="12">
        <v>864</v>
      </c>
      <c r="F36" s="12">
        <v>582</v>
      </c>
      <c r="G36" s="12">
        <v>205.36</v>
      </c>
      <c r="H36" s="12">
        <v>695.83</v>
      </c>
      <c r="I36" s="12">
        <v>0</v>
      </c>
      <c r="J36" s="12">
        <v>0</v>
      </c>
      <c r="K36" s="12">
        <v>0</v>
      </c>
      <c r="L36" s="12">
        <v>0</v>
      </c>
      <c r="M36" s="12">
        <f t="shared" si="0"/>
        <v>14344.29</v>
      </c>
      <c r="N36" s="12">
        <v>1713.19</v>
      </c>
      <c r="O36" s="12">
        <v>0</v>
      </c>
      <c r="P36" s="12">
        <v>1333.66</v>
      </c>
      <c r="Q36" s="12">
        <v>6334.9400000000005</v>
      </c>
      <c r="R36" s="12">
        <f t="shared" si="1"/>
        <v>9381.7900000000009</v>
      </c>
      <c r="S36" s="12">
        <v>4962.5</v>
      </c>
    </row>
    <row r="37" spans="1:19" s="1" customFormat="1" ht="11.25" x14ac:dyDescent="0.2">
      <c r="A37" s="2" t="s">
        <v>58</v>
      </c>
      <c r="B37" s="1" t="s">
        <v>59</v>
      </c>
      <c r="C37" s="12">
        <v>10550.7</v>
      </c>
      <c r="D37" s="12">
        <v>400</v>
      </c>
      <c r="E37" s="12">
        <v>801</v>
      </c>
      <c r="F37" s="12">
        <v>539</v>
      </c>
      <c r="G37" s="12">
        <v>205.36</v>
      </c>
      <c r="H37" s="12">
        <v>4471.4799999999996</v>
      </c>
      <c r="I37" s="12">
        <v>0</v>
      </c>
      <c r="J37" s="12">
        <v>0</v>
      </c>
      <c r="K37" s="12">
        <v>0</v>
      </c>
      <c r="L37" s="12">
        <v>351.69</v>
      </c>
      <c r="M37" s="12">
        <f t="shared" si="0"/>
        <v>17319.23</v>
      </c>
      <c r="N37" s="12">
        <v>2150.2800000000002</v>
      </c>
      <c r="O37" s="12">
        <v>0</v>
      </c>
      <c r="P37" s="12">
        <v>1213.3399999999999</v>
      </c>
      <c r="Q37" s="12">
        <v>6598.6100000000006</v>
      </c>
      <c r="R37" s="12">
        <f t="shared" si="1"/>
        <v>9962.23</v>
      </c>
      <c r="S37" s="12">
        <v>7357</v>
      </c>
    </row>
    <row r="38" spans="1:19" s="1" customFormat="1" ht="11.25" x14ac:dyDescent="0.2">
      <c r="A38" s="2" t="s">
        <v>60</v>
      </c>
      <c r="B38" s="1" t="s">
        <v>61</v>
      </c>
      <c r="C38" s="12">
        <v>7706.88</v>
      </c>
      <c r="D38" s="12">
        <v>0</v>
      </c>
      <c r="E38" s="12">
        <v>564</v>
      </c>
      <c r="F38" s="12">
        <v>352</v>
      </c>
      <c r="G38" s="12">
        <v>205.36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f t="shared" si="0"/>
        <v>8828.2400000000016</v>
      </c>
      <c r="N38" s="12">
        <v>733.86</v>
      </c>
      <c r="O38" s="12">
        <v>0</v>
      </c>
      <c r="P38" s="12">
        <v>901.32</v>
      </c>
      <c r="Q38" s="12">
        <v>4145.0600000000013</v>
      </c>
      <c r="R38" s="12">
        <f t="shared" si="1"/>
        <v>5780.2400000000016</v>
      </c>
      <c r="S38" s="12">
        <v>3048</v>
      </c>
    </row>
    <row r="39" spans="1:19" s="1" customFormat="1" ht="11.25" x14ac:dyDescent="0.2">
      <c r="A39" s="2" t="s">
        <v>62</v>
      </c>
      <c r="B39" s="1" t="s">
        <v>63</v>
      </c>
      <c r="C39" s="12">
        <v>10550.7</v>
      </c>
      <c r="D39" s="12">
        <v>400</v>
      </c>
      <c r="E39" s="12">
        <v>801</v>
      </c>
      <c r="F39" s="12">
        <v>539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1055.07</v>
      </c>
      <c r="M39" s="12">
        <f t="shared" si="0"/>
        <v>13345.77</v>
      </c>
      <c r="N39" s="12">
        <v>1461.54</v>
      </c>
      <c r="O39" s="13">
        <v>-1461.54</v>
      </c>
      <c r="P39" s="12">
        <v>1213.3399999999999</v>
      </c>
      <c r="Q39" s="12">
        <v>2855.4300000000003</v>
      </c>
      <c r="R39" s="12">
        <f t="shared" si="1"/>
        <v>4068.7700000000004</v>
      </c>
      <c r="S39" s="12">
        <v>9277</v>
      </c>
    </row>
    <row r="40" spans="1:19" s="1" customFormat="1" ht="11.25" x14ac:dyDescent="0.2">
      <c r="A40" s="2" t="s">
        <v>64</v>
      </c>
      <c r="B40" s="1" t="s">
        <v>65</v>
      </c>
      <c r="C40" s="12">
        <v>10550.7</v>
      </c>
      <c r="D40" s="12">
        <v>400</v>
      </c>
      <c r="E40" s="12">
        <v>801</v>
      </c>
      <c r="F40" s="12">
        <v>539</v>
      </c>
      <c r="G40" s="12">
        <v>0</v>
      </c>
      <c r="H40" s="12">
        <v>703.38</v>
      </c>
      <c r="I40" s="12">
        <v>0</v>
      </c>
      <c r="J40" s="12">
        <v>0</v>
      </c>
      <c r="K40" s="12">
        <v>0</v>
      </c>
      <c r="L40" s="12">
        <v>1055.07</v>
      </c>
      <c r="M40" s="12">
        <f t="shared" si="0"/>
        <v>14049.15</v>
      </c>
      <c r="N40" s="12">
        <v>1559.11</v>
      </c>
      <c r="O40" s="12">
        <v>0</v>
      </c>
      <c r="P40" s="12">
        <v>1213.3399999999999</v>
      </c>
      <c r="Q40" s="12">
        <v>5255.7000000000007</v>
      </c>
      <c r="R40" s="12">
        <f t="shared" si="1"/>
        <v>8028.1500000000005</v>
      </c>
      <c r="S40" s="12">
        <v>6021</v>
      </c>
    </row>
    <row r="41" spans="1:19" s="1" customFormat="1" ht="11.25" x14ac:dyDescent="0.2">
      <c r="A41" s="2" t="s">
        <v>66</v>
      </c>
      <c r="B41" s="1" t="s">
        <v>67</v>
      </c>
      <c r="C41" s="12">
        <v>7837.5</v>
      </c>
      <c r="D41" s="12">
        <v>0</v>
      </c>
      <c r="E41" s="12">
        <v>564</v>
      </c>
      <c r="F41" s="12">
        <v>352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522.5</v>
      </c>
      <c r="M41" s="12">
        <f t="shared" si="0"/>
        <v>9276</v>
      </c>
      <c r="N41" s="12">
        <v>763.7</v>
      </c>
      <c r="O41" s="12">
        <v>0</v>
      </c>
      <c r="P41" s="12">
        <v>901.32</v>
      </c>
      <c r="Q41" s="12">
        <v>-2.0000000000436557E-2</v>
      </c>
      <c r="R41" s="12">
        <f t="shared" si="1"/>
        <v>1664.9999999999995</v>
      </c>
      <c r="S41" s="12">
        <v>7611</v>
      </c>
    </row>
    <row r="42" spans="1:19" s="1" customFormat="1" ht="11.25" x14ac:dyDescent="0.2">
      <c r="A42" s="2" t="s">
        <v>68</v>
      </c>
      <c r="B42" s="1" t="s">
        <v>69</v>
      </c>
      <c r="C42" s="12">
        <v>10550.7</v>
      </c>
      <c r="D42" s="12">
        <v>400</v>
      </c>
      <c r="E42" s="12">
        <v>801</v>
      </c>
      <c r="F42" s="12">
        <v>539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f t="shared" si="0"/>
        <v>12290.7</v>
      </c>
      <c r="N42" s="12">
        <v>1348.86</v>
      </c>
      <c r="O42" s="12">
        <v>0</v>
      </c>
      <c r="P42" s="12">
        <v>1213.3399999999999</v>
      </c>
      <c r="Q42" s="12">
        <v>2250</v>
      </c>
      <c r="R42" s="12">
        <f t="shared" si="1"/>
        <v>4812.2</v>
      </c>
      <c r="S42" s="12">
        <v>7478.5</v>
      </c>
    </row>
    <row r="43" spans="1:19" s="1" customFormat="1" ht="11.25" x14ac:dyDescent="0.2">
      <c r="A43" s="2" t="s">
        <v>70</v>
      </c>
      <c r="B43" s="1" t="s">
        <v>71</v>
      </c>
      <c r="C43" s="12">
        <v>10550.7</v>
      </c>
      <c r="D43" s="12">
        <v>400</v>
      </c>
      <c r="E43" s="12">
        <v>801</v>
      </c>
      <c r="F43" s="12">
        <v>539</v>
      </c>
      <c r="G43" s="12">
        <v>0</v>
      </c>
      <c r="H43" s="12">
        <v>1205.79</v>
      </c>
      <c r="I43" s="12">
        <v>0</v>
      </c>
      <c r="J43" s="12">
        <v>0</v>
      </c>
      <c r="K43" s="12">
        <v>0</v>
      </c>
      <c r="L43" s="12">
        <v>1055.07</v>
      </c>
      <c r="M43" s="12">
        <f t="shared" si="0"/>
        <v>14551.560000000001</v>
      </c>
      <c r="N43" s="12">
        <v>1666.42</v>
      </c>
      <c r="O43" s="12">
        <v>0</v>
      </c>
      <c r="P43" s="12">
        <v>1213.3399999999999</v>
      </c>
      <c r="Q43" s="12">
        <v>5271.8000000000011</v>
      </c>
      <c r="R43" s="12">
        <f t="shared" si="1"/>
        <v>8151.5600000000013</v>
      </c>
      <c r="S43" s="12">
        <v>6400</v>
      </c>
    </row>
    <row r="44" spans="1:19" s="1" customFormat="1" ht="11.25" x14ac:dyDescent="0.2">
      <c r="A44" s="2" t="s">
        <v>72</v>
      </c>
      <c r="B44" s="1" t="s">
        <v>73</v>
      </c>
      <c r="C44" s="12">
        <v>10538.14</v>
      </c>
      <c r="D44" s="12">
        <v>0</v>
      </c>
      <c r="E44" s="12">
        <v>801</v>
      </c>
      <c r="F44" s="12">
        <v>539</v>
      </c>
      <c r="G44" s="12">
        <v>0</v>
      </c>
      <c r="H44" s="12">
        <v>502.41</v>
      </c>
      <c r="I44" s="12">
        <v>0</v>
      </c>
      <c r="J44" s="12">
        <v>0</v>
      </c>
      <c r="K44" s="12">
        <v>0</v>
      </c>
      <c r="L44" s="12">
        <v>351.69</v>
      </c>
      <c r="M44" s="12">
        <f t="shared" si="0"/>
        <v>12732.24</v>
      </c>
      <c r="N44" s="12">
        <v>1352.94</v>
      </c>
      <c r="O44" s="12">
        <v>0</v>
      </c>
      <c r="P44" s="12">
        <v>1213.3399999999999</v>
      </c>
      <c r="Q44" s="12">
        <v>3999.4599999999991</v>
      </c>
      <c r="R44" s="12">
        <f t="shared" si="1"/>
        <v>6565.7399999999989</v>
      </c>
      <c r="S44" s="12">
        <v>6166.5</v>
      </c>
    </row>
    <row r="45" spans="1:19" s="1" customFormat="1" ht="11.25" x14ac:dyDescent="0.2">
      <c r="A45" s="2" t="s">
        <v>74</v>
      </c>
      <c r="B45" s="1" t="s">
        <v>75</v>
      </c>
      <c r="C45" s="12">
        <v>12516.66</v>
      </c>
      <c r="D45" s="12">
        <v>0</v>
      </c>
      <c r="E45" s="12">
        <v>926</v>
      </c>
      <c r="F45" s="12">
        <v>630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f t="shared" si="0"/>
        <v>14072.66</v>
      </c>
      <c r="N45" s="12">
        <v>1729.48</v>
      </c>
      <c r="O45" s="12">
        <v>0</v>
      </c>
      <c r="P45" s="12">
        <v>1443.92</v>
      </c>
      <c r="Q45" s="12">
        <v>4186.26</v>
      </c>
      <c r="R45" s="12">
        <f t="shared" si="1"/>
        <v>7359.66</v>
      </c>
      <c r="S45" s="12">
        <v>6713</v>
      </c>
    </row>
    <row r="46" spans="1:19" s="1" customFormat="1" ht="11.25" x14ac:dyDescent="0.2">
      <c r="A46" s="2" t="s">
        <v>76</v>
      </c>
      <c r="B46" s="1" t="s">
        <v>77</v>
      </c>
      <c r="C46" s="12">
        <v>10550.7</v>
      </c>
      <c r="D46" s="12">
        <v>400</v>
      </c>
      <c r="E46" s="12">
        <v>801</v>
      </c>
      <c r="F46" s="12">
        <v>539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1055.07</v>
      </c>
      <c r="M46" s="12">
        <f t="shared" si="0"/>
        <v>13345.77</v>
      </c>
      <c r="N46" s="12">
        <v>1461.54</v>
      </c>
      <c r="O46" s="12">
        <v>0</v>
      </c>
      <c r="P46" s="12">
        <v>1213.3399999999999</v>
      </c>
      <c r="Q46" s="12">
        <v>1369.3899999999994</v>
      </c>
      <c r="R46" s="12">
        <f t="shared" si="1"/>
        <v>4044.2699999999995</v>
      </c>
      <c r="S46" s="12">
        <v>9301.5</v>
      </c>
    </row>
    <row r="47" spans="1:19" s="1" customFormat="1" ht="11.25" x14ac:dyDescent="0.2">
      <c r="A47" s="2" t="s">
        <v>78</v>
      </c>
      <c r="B47" s="1" t="s">
        <v>79</v>
      </c>
      <c r="C47" s="12">
        <v>11023.42</v>
      </c>
      <c r="D47" s="12">
        <v>0</v>
      </c>
      <c r="E47" s="12">
        <v>820</v>
      </c>
      <c r="F47" s="12">
        <v>510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f t="shared" si="0"/>
        <v>12353.42</v>
      </c>
      <c r="N47" s="12">
        <v>1362.26</v>
      </c>
      <c r="O47" s="12">
        <v>0</v>
      </c>
      <c r="P47" s="12">
        <v>1270.6400000000001</v>
      </c>
      <c r="Q47" s="12">
        <v>2.0000000000436557E-2</v>
      </c>
      <c r="R47" s="12">
        <f t="shared" si="1"/>
        <v>2632.9200000000005</v>
      </c>
      <c r="S47" s="12">
        <v>9720.5</v>
      </c>
    </row>
    <row r="48" spans="1:19" s="1" customFormat="1" ht="11.25" x14ac:dyDescent="0.2">
      <c r="A48" s="2" t="s">
        <v>80</v>
      </c>
      <c r="B48" s="1" t="s">
        <v>81</v>
      </c>
      <c r="C48" s="12">
        <v>12057.9</v>
      </c>
      <c r="D48" s="12">
        <v>400</v>
      </c>
      <c r="E48" s="12">
        <v>915</v>
      </c>
      <c r="F48" s="12">
        <v>616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f t="shared" si="0"/>
        <v>13988.9</v>
      </c>
      <c r="N48" s="12">
        <v>1711.6</v>
      </c>
      <c r="O48" s="12">
        <v>0</v>
      </c>
      <c r="P48" s="12">
        <v>1386.66</v>
      </c>
      <c r="Q48" s="12">
        <v>270.63999999999942</v>
      </c>
      <c r="R48" s="12">
        <f t="shared" si="1"/>
        <v>3368.8999999999996</v>
      </c>
      <c r="S48" s="12">
        <v>10620</v>
      </c>
    </row>
    <row r="49" spans="1:19" s="1" customFormat="1" ht="11.25" x14ac:dyDescent="0.2">
      <c r="A49" s="2" t="s">
        <v>422</v>
      </c>
      <c r="B49" s="1" t="s">
        <v>423</v>
      </c>
      <c r="C49" s="12">
        <v>14241.9</v>
      </c>
      <c r="D49" s="12">
        <v>200</v>
      </c>
      <c r="E49" s="12">
        <v>1093</v>
      </c>
      <c r="F49" s="12">
        <v>679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f t="shared" si="0"/>
        <v>16213.9</v>
      </c>
      <c r="N49" s="12">
        <v>2186.86</v>
      </c>
      <c r="O49" s="12">
        <v>0</v>
      </c>
      <c r="P49" s="12">
        <v>1637.82</v>
      </c>
      <c r="Q49" s="12">
        <v>0.21999999999934516</v>
      </c>
      <c r="R49" s="12">
        <f t="shared" si="1"/>
        <v>3824.8999999999996</v>
      </c>
      <c r="S49" s="12">
        <v>12389</v>
      </c>
    </row>
    <row r="50" spans="1:19" s="1" customFormat="1" ht="11.25" x14ac:dyDescent="0.2">
      <c r="A50" s="2" t="s">
        <v>424</v>
      </c>
      <c r="B50" s="1" t="s">
        <v>425</v>
      </c>
      <c r="C50" s="12">
        <v>14241.9</v>
      </c>
      <c r="D50" s="12">
        <v>200</v>
      </c>
      <c r="E50" s="12">
        <v>1093</v>
      </c>
      <c r="F50" s="12">
        <v>679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f t="shared" si="0"/>
        <v>16213.9</v>
      </c>
      <c r="N50" s="12">
        <v>2186.86</v>
      </c>
      <c r="O50" s="12">
        <v>0</v>
      </c>
      <c r="P50" s="12">
        <v>1637.82</v>
      </c>
      <c r="Q50" s="12">
        <v>0.21999999999934516</v>
      </c>
      <c r="R50" s="12">
        <f t="shared" si="1"/>
        <v>3824.8999999999996</v>
      </c>
      <c r="S50" s="12">
        <v>12389</v>
      </c>
    </row>
    <row r="51" spans="1:19" s="6" customFormat="1" ht="11.25" x14ac:dyDescent="0.2">
      <c r="A51" s="14"/>
      <c r="C51" s="6" t="s">
        <v>545</v>
      </c>
      <c r="D51" s="6" t="s">
        <v>545</v>
      </c>
      <c r="E51" s="6" t="s">
        <v>545</v>
      </c>
      <c r="F51" s="6" t="s">
        <v>545</v>
      </c>
      <c r="G51" s="6" t="s">
        <v>545</v>
      </c>
      <c r="H51" s="6" t="s">
        <v>545</v>
      </c>
      <c r="I51" s="6" t="s">
        <v>545</v>
      </c>
      <c r="J51" s="6" t="s">
        <v>545</v>
      </c>
      <c r="K51" s="6" t="s">
        <v>545</v>
      </c>
      <c r="L51" s="6" t="s">
        <v>545</v>
      </c>
      <c r="M51" s="6" t="s">
        <v>545</v>
      </c>
      <c r="N51" s="6" t="s">
        <v>545</v>
      </c>
      <c r="O51" s="6" t="s">
        <v>545</v>
      </c>
      <c r="P51" s="6" t="s">
        <v>545</v>
      </c>
      <c r="Q51" s="6" t="s">
        <v>545</v>
      </c>
      <c r="R51" s="6" t="s">
        <v>545</v>
      </c>
      <c r="S51" s="6" t="s">
        <v>545</v>
      </c>
    </row>
    <row r="52" spans="1:19" s="1" customFormat="1" ht="11.25" x14ac:dyDescent="0.2">
      <c r="A52" s="11" t="s">
        <v>535</v>
      </c>
      <c r="C52" s="12"/>
      <c r="L52" s="12"/>
      <c r="M52" s="12"/>
      <c r="N52" s="12"/>
      <c r="R52" s="12"/>
    </row>
    <row r="53" spans="1:19" s="1" customFormat="1" ht="11.25" x14ac:dyDescent="0.2">
      <c r="A53" s="2" t="s">
        <v>82</v>
      </c>
      <c r="B53" s="1" t="s">
        <v>83</v>
      </c>
      <c r="C53" s="12">
        <v>14676.9</v>
      </c>
      <c r="D53" s="12">
        <v>400</v>
      </c>
      <c r="E53" s="12">
        <v>1130</v>
      </c>
      <c r="F53" s="12">
        <v>770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f t="shared" si="0"/>
        <v>16976.900000000001</v>
      </c>
      <c r="N53" s="12">
        <v>2349.8200000000002</v>
      </c>
      <c r="O53" s="12">
        <v>0</v>
      </c>
      <c r="P53" s="12">
        <v>1687.84</v>
      </c>
      <c r="Q53" s="12">
        <v>7339.7400000000016</v>
      </c>
      <c r="R53" s="12">
        <f t="shared" si="1"/>
        <v>11377.400000000001</v>
      </c>
      <c r="S53" s="12">
        <v>5599.5</v>
      </c>
    </row>
    <row r="54" spans="1:19" s="1" customFormat="1" ht="11.25" x14ac:dyDescent="0.2">
      <c r="A54" s="2" t="s">
        <v>84</v>
      </c>
      <c r="B54" s="1" t="s">
        <v>85</v>
      </c>
      <c r="C54" s="12">
        <v>11035.7</v>
      </c>
      <c r="D54" s="12">
        <v>200</v>
      </c>
      <c r="E54" s="12">
        <v>820</v>
      </c>
      <c r="F54" s="12">
        <v>510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f t="shared" si="0"/>
        <v>12565.7</v>
      </c>
      <c r="N54" s="12">
        <v>1407.6</v>
      </c>
      <c r="O54" s="12">
        <v>0</v>
      </c>
      <c r="P54" s="12">
        <v>1270.6400000000001</v>
      </c>
      <c r="Q54" s="12">
        <v>-3.9999999999054126E-2</v>
      </c>
      <c r="R54" s="12">
        <f t="shared" si="1"/>
        <v>2678.2000000000007</v>
      </c>
      <c r="S54" s="12">
        <v>9887.5</v>
      </c>
    </row>
    <row r="55" spans="1:19" s="1" customFormat="1" ht="11.25" x14ac:dyDescent="0.2">
      <c r="A55" s="2" t="s">
        <v>400</v>
      </c>
      <c r="B55" s="1" t="s">
        <v>401</v>
      </c>
      <c r="C55" s="12">
        <v>16246.2</v>
      </c>
      <c r="D55" s="12">
        <v>400</v>
      </c>
      <c r="E55" s="12">
        <v>1128</v>
      </c>
      <c r="F55" s="12">
        <v>703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f t="shared" si="0"/>
        <v>18477.2</v>
      </c>
      <c r="N55" s="12">
        <v>2670.3</v>
      </c>
      <c r="O55" s="12">
        <v>0</v>
      </c>
      <c r="P55" s="12">
        <v>1868.32</v>
      </c>
      <c r="Q55" s="12">
        <v>8873.0800000000017</v>
      </c>
      <c r="R55" s="12">
        <f t="shared" si="1"/>
        <v>13411.7</v>
      </c>
      <c r="S55" s="12">
        <v>5065.5</v>
      </c>
    </row>
    <row r="56" spans="1:19" s="1" customFormat="1" ht="11.25" x14ac:dyDescent="0.2">
      <c r="A56" s="2" t="s">
        <v>402</v>
      </c>
      <c r="B56" s="1" t="s">
        <v>403</v>
      </c>
      <c r="C56" s="12">
        <v>13686.9</v>
      </c>
      <c r="D56" s="12">
        <v>400</v>
      </c>
      <c r="E56" s="12">
        <v>737</v>
      </c>
      <c r="F56" s="12">
        <v>455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f t="shared" si="0"/>
        <v>15278.9</v>
      </c>
      <c r="N56" s="12">
        <v>1987.14</v>
      </c>
      <c r="O56" s="12">
        <v>0</v>
      </c>
      <c r="P56" s="12">
        <v>1574</v>
      </c>
      <c r="Q56" s="12">
        <v>1526.2599999999984</v>
      </c>
      <c r="R56" s="12">
        <f t="shared" si="1"/>
        <v>5087.3999999999987</v>
      </c>
      <c r="S56" s="12">
        <v>10191.5</v>
      </c>
    </row>
    <row r="57" spans="1:19" s="1" customFormat="1" ht="11.25" x14ac:dyDescent="0.2">
      <c r="A57" s="2" t="s">
        <v>86</v>
      </c>
      <c r="B57" s="1" t="s">
        <v>87</v>
      </c>
      <c r="C57" s="12">
        <v>27627</v>
      </c>
      <c r="D57" s="12">
        <v>0</v>
      </c>
      <c r="E57" s="12">
        <v>1465</v>
      </c>
      <c r="F57" s="12">
        <v>987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f t="shared" si="0"/>
        <v>30079</v>
      </c>
      <c r="N57" s="12">
        <v>5281.84</v>
      </c>
      <c r="O57" s="12">
        <v>0</v>
      </c>
      <c r="P57" s="12">
        <v>3177.1</v>
      </c>
      <c r="Q57" s="12">
        <v>5.9999999997671694E-2</v>
      </c>
      <c r="R57" s="12">
        <f t="shared" si="1"/>
        <v>8458.9999999999982</v>
      </c>
      <c r="S57" s="12">
        <v>21620</v>
      </c>
    </row>
    <row r="58" spans="1:19" s="1" customFormat="1" ht="11.25" x14ac:dyDescent="0.2">
      <c r="A58" s="2" t="s">
        <v>88</v>
      </c>
      <c r="B58" s="1" t="s">
        <v>89</v>
      </c>
      <c r="C58" s="12">
        <v>10503.9</v>
      </c>
      <c r="D58" s="12">
        <v>400</v>
      </c>
      <c r="E58" s="12">
        <v>784</v>
      </c>
      <c r="F58" s="12">
        <v>499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f t="shared" si="0"/>
        <v>12186.9</v>
      </c>
      <c r="N58" s="12">
        <v>1326.68</v>
      </c>
      <c r="O58" s="12">
        <v>0</v>
      </c>
      <c r="P58" s="12">
        <v>1207.94</v>
      </c>
      <c r="Q58" s="12">
        <v>0.27999999999883585</v>
      </c>
      <c r="R58" s="12">
        <f t="shared" si="1"/>
        <v>2534.8999999999987</v>
      </c>
      <c r="S58" s="12">
        <v>9652</v>
      </c>
    </row>
    <row r="59" spans="1:19" s="1" customFormat="1" ht="11.25" x14ac:dyDescent="0.2">
      <c r="A59" s="2" t="s">
        <v>90</v>
      </c>
      <c r="B59" s="1" t="s">
        <v>91</v>
      </c>
      <c r="C59" s="12">
        <v>13686.9</v>
      </c>
      <c r="D59" s="12">
        <v>200</v>
      </c>
      <c r="E59" s="12">
        <v>957</v>
      </c>
      <c r="F59" s="12">
        <v>881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f t="shared" si="0"/>
        <v>15724.9</v>
      </c>
      <c r="N59" s="12">
        <v>2082.4</v>
      </c>
      <c r="O59" s="12">
        <v>0</v>
      </c>
      <c r="P59" s="12">
        <v>1574</v>
      </c>
      <c r="Q59" s="12">
        <v>0</v>
      </c>
      <c r="R59" s="12">
        <f t="shared" si="1"/>
        <v>3656.4</v>
      </c>
      <c r="S59" s="12">
        <v>12068.5</v>
      </c>
    </row>
    <row r="60" spans="1:19" s="1" customFormat="1" ht="11.25" x14ac:dyDescent="0.2">
      <c r="A60" s="2" t="s">
        <v>404</v>
      </c>
      <c r="B60" s="1" t="s">
        <v>405</v>
      </c>
      <c r="C60" s="12">
        <v>11049</v>
      </c>
      <c r="D60" s="12">
        <v>400</v>
      </c>
      <c r="E60" s="12">
        <v>820</v>
      </c>
      <c r="F60" s="12">
        <v>675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f t="shared" si="0"/>
        <v>12944</v>
      </c>
      <c r="N60" s="12">
        <v>1488.4</v>
      </c>
      <c r="O60" s="12">
        <v>0</v>
      </c>
      <c r="P60" s="12">
        <v>1270.6400000000001</v>
      </c>
      <c r="Q60" s="12">
        <v>-4.0000000000873115E-2</v>
      </c>
      <c r="R60" s="12">
        <f t="shared" si="1"/>
        <v>2758.9999999999991</v>
      </c>
      <c r="S60" s="12">
        <v>10185</v>
      </c>
    </row>
    <row r="61" spans="1:19" s="1" customFormat="1" ht="11.25" x14ac:dyDescent="0.2">
      <c r="A61" s="2" t="s">
        <v>426</v>
      </c>
      <c r="B61" s="1" t="s">
        <v>427</v>
      </c>
      <c r="C61" s="12">
        <v>8006.67</v>
      </c>
      <c r="D61" s="12">
        <v>200</v>
      </c>
      <c r="E61" s="12">
        <v>561.49</v>
      </c>
      <c r="F61" s="12">
        <v>337.42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f t="shared" si="0"/>
        <v>9105.58</v>
      </c>
      <c r="N61" s="12">
        <v>763.22</v>
      </c>
      <c r="O61" s="13">
        <v>-4.78</v>
      </c>
      <c r="P61" s="12">
        <v>920.77</v>
      </c>
      <c r="Q61" s="12">
        <v>-0.13000000000010914</v>
      </c>
      <c r="R61" s="12">
        <f t="shared" si="1"/>
        <v>1679.08</v>
      </c>
      <c r="S61" s="12">
        <v>7426.5</v>
      </c>
    </row>
    <row r="62" spans="1:19" s="1" customFormat="1" ht="11.25" x14ac:dyDescent="0.2">
      <c r="A62" s="2" t="s">
        <v>428</v>
      </c>
      <c r="B62" s="1" t="s">
        <v>429</v>
      </c>
      <c r="C62" s="12">
        <v>6502.95</v>
      </c>
      <c r="D62" s="12">
        <v>0</v>
      </c>
      <c r="E62" s="12">
        <v>470.5</v>
      </c>
      <c r="F62" s="12">
        <v>322.5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f t="shared" si="0"/>
        <v>7295.95</v>
      </c>
      <c r="N62" s="12">
        <v>920.2</v>
      </c>
      <c r="O62" s="12">
        <v>0</v>
      </c>
      <c r="P62" s="12">
        <v>657.67</v>
      </c>
      <c r="Q62" s="12">
        <v>7.999999999992724E-2</v>
      </c>
      <c r="R62" s="12">
        <f t="shared" si="1"/>
        <v>1577.9499999999998</v>
      </c>
      <c r="S62" s="12">
        <v>5718</v>
      </c>
    </row>
    <row r="63" spans="1:19" s="1" customFormat="1" ht="11.25" x14ac:dyDescent="0.2">
      <c r="A63" s="2" t="s">
        <v>430</v>
      </c>
      <c r="B63" s="1" t="s">
        <v>431</v>
      </c>
      <c r="C63" s="12">
        <v>5337.64</v>
      </c>
      <c r="D63" s="12">
        <v>0</v>
      </c>
      <c r="E63" s="12">
        <v>401</v>
      </c>
      <c r="F63" s="12">
        <v>241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f t="shared" si="0"/>
        <v>5979.64</v>
      </c>
      <c r="N63" s="12">
        <v>639.03</v>
      </c>
      <c r="O63" s="12">
        <v>0</v>
      </c>
      <c r="P63" s="12">
        <v>613.82000000000005</v>
      </c>
      <c r="Q63" s="12">
        <v>-0.20999999999912689</v>
      </c>
      <c r="R63" s="12">
        <f t="shared" si="1"/>
        <v>1252.6400000000008</v>
      </c>
      <c r="S63" s="12">
        <v>4727</v>
      </c>
    </row>
    <row r="64" spans="1:19" s="6" customFormat="1" ht="11.25" x14ac:dyDescent="0.2">
      <c r="A64" s="14"/>
      <c r="C64" s="6" t="s">
        <v>545</v>
      </c>
      <c r="D64" s="6" t="s">
        <v>545</v>
      </c>
      <c r="E64" s="6" t="s">
        <v>545</v>
      </c>
      <c r="F64" s="6" t="s">
        <v>545</v>
      </c>
      <c r="G64" s="6" t="s">
        <v>545</v>
      </c>
      <c r="H64" s="6" t="s">
        <v>545</v>
      </c>
      <c r="I64" s="6" t="s">
        <v>545</v>
      </c>
      <c r="J64" s="6" t="s">
        <v>545</v>
      </c>
      <c r="K64" s="6" t="s">
        <v>545</v>
      </c>
      <c r="L64" s="6" t="s">
        <v>545</v>
      </c>
      <c r="M64" s="6" t="s">
        <v>545</v>
      </c>
      <c r="N64" s="6" t="s">
        <v>545</v>
      </c>
      <c r="O64" s="6" t="s">
        <v>545</v>
      </c>
      <c r="P64" s="6" t="s">
        <v>545</v>
      </c>
      <c r="Q64" s="6" t="s">
        <v>545</v>
      </c>
      <c r="R64" s="6" t="s">
        <v>545</v>
      </c>
      <c r="S64" s="6" t="s">
        <v>545</v>
      </c>
    </row>
    <row r="65" spans="1:19" s="1" customFormat="1" ht="11.25" x14ac:dyDescent="0.2">
      <c r="A65" s="11" t="s">
        <v>536</v>
      </c>
      <c r="C65" s="12"/>
      <c r="L65" s="12"/>
      <c r="M65" s="12"/>
      <c r="N65" s="12"/>
      <c r="R65" s="12"/>
    </row>
    <row r="66" spans="1:19" s="1" customFormat="1" ht="11.25" x14ac:dyDescent="0.2">
      <c r="A66" s="2" t="s">
        <v>94</v>
      </c>
      <c r="B66" s="1" t="s">
        <v>95</v>
      </c>
      <c r="C66" s="12">
        <v>10485.42</v>
      </c>
      <c r="D66" s="12">
        <v>200</v>
      </c>
      <c r="E66" s="12">
        <v>784</v>
      </c>
      <c r="F66" s="12">
        <v>499</v>
      </c>
      <c r="G66" s="12">
        <v>513.4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f t="shared" ref="M66:M121" si="2">SUM(C66:L66)</f>
        <v>12481.82</v>
      </c>
      <c r="N66" s="12">
        <v>1389.68</v>
      </c>
      <c r="O66" s="12">
        <v>0</v>
      </c>
      <c r="P66" s="12">
        <v>1207.94</v>
      </c>
      <c r="Q66" s="12">
        <v>0.2000000000007276</v>
      </c>
      <c r="R66" s="12">
        <f t="shared" ref="R66:R121" si="3">SUM(N66:Q66)</f>
        <v>2597.8200000000006</v>
      </c>
      <c r="S66" s="12">
        <v>9884</v>
      </c>
    </row>
    <row r="67" spans="1:19" s="1" customFormat="1" ht="11.25" x14ac:dyDescent="0.2">
      <c r="A67" s="2" t="s">
        <v>96</v>
      </c>
      <c r="B67" s="1" t="s">
        <v>97</v>
      </c>
      <c r="C67" s="12">
        <v>10153.77</v>
      </c>
      <c r="D67" s="12">
        <v>200</v>
      </c>
      <c r="E67" s="12">
        <v>784</v>
      </c>
      <c r="F67" s="12">
        <v>399.17</v>
      </c>
      <c r="G67" s="12">
        <v>513.4</v>
      </c>
      <c r="H67" s="12">
        <v>0</v>
      </c>
      <c r="I67" s="12">
        <v>0</v>
      </c>
      <c r="J67" s="12">
        <v>0</v>
      </c>
      <c r="K67" s="12">
        <v>0</v>
      </c>
      <c r="L67" s="12">
        <v>700.26</v>
      </c>
      <c r="M67" s="12">
        <f t="shared" si="2"/>
        <v>12750.6</v>
      </c>
      <c r="N67" s="12">
        <v>955.87</v>
      </c>
      <c r="O67" s="12">
        <v>0</v>
      </c>
      <c r="P67" s="12">
        <v>1207.94</v>
      </c>
      <c r="Q67" s="12">
        <v>-0.20999999999912689</v>
      </c>
      <c r="R67" s="12">
        <f t="shared" si="3"/>
        <v>2163.6000000000008</v>
      </c>
      <c r="S67" s="12">
        <v>10587</v>
      </c>
    </row>
    <row r="68" spans="1:19" s="1" customFormat="1" ht="11.25" x14ac:dyDescent="0.2">
      <c r="A68" s="2" t="s">
        <v>98</v>
      </c>
      <c r="B68" s="1" t="s">
        <v>99</v>
      </c>
      <c r="C68" s="12">
        <v>10490.28</v>
      </c>
      <c r="D68" s="12">
        <v>0</v>
      </c>
      <c r="E68" s="12">
        <v>784</v>
      </c>
      <c r="F68" s="12">
        <v>499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f t="shared" si="2"/>
        <v>11773.28</v>
      </c>
      <c r="N68" s="12">
        <v>1241.04</v>
      </c>
      <c r="O68" s="12">
        <v>0</v>
      </c>
      <c r="P68" s="12">
        <v>1207.94</v>
      </c>
      <c r="Q68" s="12">
        <v>-0.19999999999890861</v>
      </c>
      <c r="R68" s="12">
        <f t="shared" si="3"/>
        <v>2448.7800000000011</v>
      </c>
      <c r="S68" s="12">
        <v>9324.5</v>
      </c>
    </row>
    <row r="69" spans="1:19" s="1" customFormat="1" ht="11.25" x14ac:dyDescent="0.2">
      <c r="A69" s="2" t="s">
        <v>100</v>
      </c>
      <c r="B69" s="1" t="s">
        <v>101</v>
      </c>
      <c r="C69" s="12">
        <v>10503.9</v>
      </c>
      <c r="D69" s="12">
        <v>200</v>
      </c>
      <c r="E69" s="12">
        <v>784</v>
      </c>
      <c r="F69" s="12">
        <v>499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f t="shared" si="2"/>
        <v>11986.9</v>
      </c>
      <c r="N69" s="12">
        <v>1285.08</v>
      </c>
      <c r="O69" s="12">
        <v>0</v>
      </c>
      <c r="P69" s="12">
        <v>1207.94</v>
      </c>
      <c r="Q69" s="12">
        <v>-0.12000000000080036</v>
      </c>
      <c r="R69" s="12">
        <f t="shared" si="3"/>
        <v>2492.8999999999992</v>
      </c>
      <c r="S69" s="12">
        <v>9494</v>
      </c>
    </row>
    <row r="70" spans="1:19" s="1" customFormat="1" ht="11.25" x14ac:dyDescent="0.2">
      <c r="A70" s="2" t="s">
        <v>102</v>
      </c>
      <c r="B70" s="1" t="s">
        <v>103</v>
      </c>
      <c r="C70" s="12">
        <v>10503.9</v>
      </c>
      <c r="D70" s="12">
        <v>400</v>
      </c>
      <c r="E70" s="12">
        <v>784</v>
      </c>
      <c r="F70" s="12">
        <v>499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f t="shared" si="2"/>
        <v>12186.9</v>
      </c>
      <c r="N70" s="12">
        <v>1326.68</v>
      </c>
      <c r="O70" s="12">
        <v>0</v>
      </c>
      <c r="P70" s="12">
        <v>1207.96</v>
      </c>
      <c r="Q70" s="12">
        <v>-0.24000000000160071</v>
      </c>
      <c r="R70" s="12">
        <f t="shared" si="3"/>
        <v>2534.3999999999987</v>
      </c>
      <c r="S70" s="12">
        <v>9652.5</v>
      </c>
    </row>
    <row r="71" spans="1:19" s="6" customFormat="1" ht="11.25" x14ac:dyDescent="0.2">
      <c r="A71" s="14"/>
      <c r="C71" s="6" t="s">
        <v>545</v>
      </c>
      <c r="D71" s="6" t="s">
        <v>545</v>
      </c>
      <c r="E71" s="6" t="s">
        <v>545</v>
      </c>
      <c r="F71" s="6" t="s">
        <v>545</v>
      </c>
      <c r="G71" s="6" t="s">
        <v>545</v>
      </c>
      <c r="H71" s="6" t="s">
        <v>545</v>
      </c>
      <c r="I71" s="6" t="s">
        <v>545</v>
      </c>
      <c r="J71" s="6" t="s">
        <v>545</v>
      </c>
      <c r="K71" s="6" t="s">
        <v>545</v>
      </c>
      <c r="L71" s="6" t="s">
        <v>545</v>
      </c>
      <c r="M71" s="6" t="s">
        <v>545</v>
      </c>
      <c r="N71" s="6" t="s">
        <v>545</v>
      </c>
      <c r="O71" s="6" t="s">
        <v>545</v>
      </c>
      <c r="P71" s="6" t="s">
        <v>545</v>
      </c>
      <c r="Q71" s="6" t="s">
        <v>545</v>
      </c>
      <c r="R71" s="6" t="s">
        <v>545</v>
      </c>
      <c r="S71" s="6" t="s">
        <v>545</v>
      </c>
    </row>
    <row r="72" spans="1:19" s="1" customFormat="1" ht="11.25" x14ac:dyDescent="0.2">
      <c r="A72" s="11" t="s">
        <v>537</v>
      </c>
      <c r="C72" s="12"/>
      <c r="L72" s="12"/>
      <c r="M72" s="12"/>
      <c r="N72" s="12"/>
      <c r="R72" s="12"/>
    </row>
    <row r="73" spans="1:19" s="1" customFormat="1" ht="11.25" x14ac:dyDescent="0.2">
      <c r="A73" s="2" t="s">
        <v>104</v>
      </c>
      <c r="B73" s="1" t="s">
        <v>105</v>
      </c>
      <c r="C73" s="12">
        <v>11756.4</v>
      </c>
      <c r="D73" s="12">
        <v>400</v>
      </c>
      <c r="E73" s="12">
        <v>846</v>
      </c>
      <c r="F73" s="12">
        <v>528</v>
      </c>
      <c r="G73" s="12">
        <v>616.79999999999995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f t="shared" si="2"/>
        <v>14147.199999999999</v>
      </c>
      <c r="N73" s="12">
        <v>1745.4</v>
      </c>
      <c r="O73" s="12">
        <v>0</v>
      </c>
      <c r="P73" s="12">
        <v>1351.98</v>
      </c>
      <c r="Q73" s="12">
        <v>-0.18000000000029104</v>
      </c>
      <c r="R73" s="12">
        <f t="shared" si="3"/>
        <v>3097.2</v>
      </c>
      <c r="S73" s="12">
        <v>11050</v>
      </c>
    </row>
    <row r="74" spans="1:19" s="1" customFormat="1" ht="11.25" x14ac:dyDescent="0.2">
      <c r="A74" s="2" t="s">
        <v>106</v>
      </c>
      <c r="B74" s="1" t="s">
        <v>107</v>
      </c>
      <c r="C74" s="12">
        <v>10503.9</v>
      </c>
      <c r="D74" s="12">
        <v>0</v>
      </c>
      <c r="E74" s="12">
        <v>784</v>
      </c>
      <c r="F74" s="12">
        <v>499</v>
      </c>
      <c r="G74" s="12">
        <v>410.72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f t="shared" si="2"/>
        <v>12197.619999999999</v>
      </c>
      <c r="N74" s="12">
        <v>1328.98</v>
      </c>
      <c r="O74" s="12">
        <v>0</v>
      </c>
      <c r="P74" s="12">
        <v>1207.94</v>
      </c>
      <c r="Q74" s="12">
        <v>1443.6999999999989</v>
      </c>
      <c r="R74" s="12">
        <f t="shared" si="3"/>
        <v>3980.619999999999</v>
      </c>
      <c r="S74" s="12">
        <v>8217</v>
      </c>
    </row>
    <row r="75" spans="1:19" s="1" customFormat="1" ht="11.25" x14ac:dyDescent="0.2">
      <c r="A75" s="2" t="s">
        <v>108</v>
      </c>
      <c r="B75" s="1" t="s">
        <v>109</v>
      </c>
      <c r="C75" s="12">
        <v>10503.9</v>
      </c>
      <c r="D75" s="12">
        <v>400</v>
      </c>
      <c r="E75" s="12">
        <v>784</v>
      </c>
      <c r="F75" s="12">
        <v>499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f t="shared" si="2"/>
        <v>12186.9</v>
      </c>
      <c r="N75" s="12">
        <v>1326.68</v>
      </c>
      <c r="O75" s="12">
        <v>0</v>
      </c>
      <c r="P75" s="12">
        <v>1207.94</v>
      </c>
      <c r="Q75" s="12">
        <v>-0.22000000000116415</v>
      </c>
      <c r="R75" s="12">
        <f t="shared" si="3"/>
        <v>2534.3999999999987</v>
      </c>
      <c r="S75" s="12">
        <v>9652.5</v>
      </c>
    </row>
    <row r="76" spans="1:19" s="1" customFormat="1" ht="11.25" x14ac:dyDescent="0.2">
      <c r="A76" s="2" t="s">
        <v>110</v>
      </c>
      <c r="B76" s="1" t="s">
        <v>111</v>
      </c>
      <c r="C76" s="12">
        <v>10502.93</v>
      </c>
      <c r="D76" s="12">
        <v>0</v>
      </c>
      <c r="E76" s="12">
        <v>784</v>
      </c>
      <c r="F76" s="12">
        <v>499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f t="shared" si="2"/>
        <v>11785.93</v>
      </c>
      <c r="N76" s="12">
        <v>1243.31</v>
      </c>
      <c r="O76" s="12">
        <v>0</v>
      </c>
      <c r="P76" s="12">
        <v>1207.94</v>
      </c>
      <c r="Q76" s="12">
        <v>3047.6800000000003</v>
      </c>
      <c r="R76" s="12">
        <f t="shared" si="3"/>
        <v>5498.93</v>
      </c>
      <c r="S76" s="12">
        <v>6287</v>
      </c>
    </row>
    <row r="77" spans="1:19" s="1" customFormat="1" ht="11.25" x14ac:dyDescent="0.2">
      <c r="A77" s="2" t="s">
        <v>112</v>
      </c>
      <c r="B77" s="1" t="s">
        <v>113</v>
      </c>
      <c r="C77" s="12">
        <v>11756.4</v>
      </c>
      <c r="D77" s="12">
        <v>400</v>
      </c>
      <c r="E77" s="12">
        <v>846</v>
      </c>
      <c r="F77" s="12">
        <v>528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f t="shared" si="2"/>
        <v>13530.4</v>
      </c>
      <c r="N77" s="12">
        <v>1613.66</v>
      </c>
      <c r="O77" s="12">
        <v>0</v>
      </c>
      <c r="P77" s="12">
        <v>1351.98</v>
      </c>
      <c r="Q77" s="12">
        <v>2182.2599999999984</v>
      </c>
      <c r="R77" s="12">
        <f t="shared" si="3"/>
        <v>5147.8999999999987</v>
      </c>
      <c r="S77" s="12">
        <v>8382.5</v>
      </c>
    </row>
    <row r="78" spans="1:19" s="1" customFormat="1" ht="11.25" x14ac:dyDescent="0.2">
      <c r="A78" s="2" t="s">
        <v>114</v>
      </c>
      <c r="B78" s="1" t="s">
        <v>115</v>
      </c>
      <c r="C78" s="12">
        <v>10503.9</v>
      </c>
      <c r="D78" s="12">
        <v>200</v>
      </c>
      <c r="E78" s="12">
        <v>784</v>
      </c>
      <c r="F78" s="12">
        <v>499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f t="shared" si="2"/>
        <v>11986.9</v>
      </c>
      <c r="N78" s="12">
        <v>1285.08</v>
      </c>
      <c r="O78" s="12">
        <v>0</v>
      </c>
      <c r="P78" s="12">
        <v>1207.94</v>
      </c>
      <c r="Q78" s="12">
        <v>-0.12000000000080036</v>
      </c>
      <c r="R78" s="12">
        <f t="shared" si="3"/>
        <v>2492.8999999999992</v>
      </c>
      <c r="S78" s="12">
        <v>9494</v>
      </c>
    </row>
    <row r="79" spans="1:19" s="1" customFormat="1" ht="11.25" x14ac:dyDescent="0.2">
      <c r="A79" s="2" t="s">
        <v>116</v>
      </c>
      <c r="B79" s="1" t="s">
        <v>117</v>
      </c>
      <c r="C79" s="12">
        <v>10503.9</v>
      </c>
      <c r="D79" s="12">
        <v>400</v>
      </c>
      <c r="E79" s="12">
        <v>784</v>
      </c>
      <c r="F79" s="12">
        <v>499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f t="shared" si="2"/>
        <v>12186.9</v>
      </c>
      <c r="N79" s="12">
        <v>1326.68</v>
      </c>
      <c r="O79" s="12">
        <v>0</v>
      </c>
      <c r="P79" s="12">
        <v>1207.94</v>
      </c>
      <c r="Q79" s="12">
        <v>0.27999999999883585</v>
      </c>
      <c r="R79" s="12">
        <f t="shared" si="3"/>
        <v>2534.8999999999987</v>
      </c>
      <c r="S79" s="12">
        <v>9652</v>
      </c>
    </row>
    <row r="80" spans="1:19" s="1" customFormat="1" ht="11.25" x14ac:dyDescent="0.2">
      <c r="A80" s="2" t="s">
        <v>406</v>
      </c>
      <c r="B80" s="1" t="s">
        <v>407</v>
      </c>
      <c r="C80" s="12">
        <v>10503.9</v>
      </c>
      <c r="D80" s="12">
        <v>200</v>
      </c>
      <c r="E80" s="12">
        <v>784</v>
      </c>
      <c r="F80" s="12">
        <v>499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f t="shared" si="2"/>
        <v>11986.9</v>
      </c>
      <c r="N80" s="12">
        <v>1285.08</v>
      </c>
      <c r="O80" s="12">
        <v>0</v>
      </c>
      <c r="P80" s="12">
        <v>1207.94</v>
      </c>
      <c r="Q80" s="12">
        <v>-0.12000000000080036</v>
      </c>
      <c r="R80" s="12">
        <f t="shared" si="3"/>
        <v>2492.8999999999992</v>
      </c>
      <c r="S80" s="12">
        <v>9494</v>
      </c>
    </row>
    <row r="81" spans="1:19" s="1" customFormat="1" ht="11.25" x14ac:dyDescent="0.2">
      <c r="A81" s="2" t="s">
        <v>432</v>
      </c>
      <c r="B81" s="1" t="s">
        <v>433</v>
      </c>
      <c r="C81" s="12">
        <v>10153.77</v>
      </c>
      <c r="D81" s="12">
        <v>200</v>
      </c>
      <c r="E81" s="12">
        <v>757.96</v>
      </c>
      <c r="F81" s="12">
        <v>482.46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f t="shared" si="2"/>
        <v>11594.189999999999</v>
      </c>
      <c r="N81" s="12">
        <v>1214.71</v>
      </c>
      <c r="O81" s="12">
        <v>0</v>
      </c>
      <c r="P81" s="12">
        <v>1167.68</v>
      </c>
      <c r="Q81" s="12">
        <v>-0.2000000000007276</v>
      </c>
      <c r="R81" s="12">
        <f t="shared" si="3"/>
        <v>2382.1899999999996</v>
      </c>
      <c r="S81" s="12">
        <v>9212</v>
      </c>
    </row>
    <row r="82" spans="1:19" s="1" customFormat="1" ht="11.25" x14ac:dyDescent="0.2">
      <c r="A82" s="2" t="s">
        <v>434</v>
      </c>
      <c r="B82" s="1" t="s">
        <v>435</v>
      </c>
      <c r="C82" s="12">
        <v>9803.64</v>
      </c>
      <c r="D82" s="12">
        <v>200</v>
      </c>
      <c r="E82" s="12">
        <v>731.82</v>
      </c>
      <c r="F82" s="12">
        <v>465.82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f t="shared" si="2"/>
        <v>11201.279999999999</v>
      </c>
      <c r="N82" s="12">
        <v>1144.3</v>
      </c>
      <c r="O82" s="12">
        <v>0</v>
      </c>
      <c r="P82" s="12">
        <v>1127.42</v>
      </c>
      <c r="Q82" s="12">
        <v>5.9999999997671694E-2</v>
      </c>
      <c r="R82" s="12">
        <f t="shared" si="3"/>
        <v>2271.7799999999979</v>
      </c>
      <c r="S82" s="12">
        <v>8929.5</v>
      </c>
    </row>
    <row r="83" spans="1:19" s="6" customFormat="1" ht="11.25" x14ac:dyDescent="0.2">
      <c r="A83" s="14"/>
      <c r="C83" s="6" t="s">
        <v>545</v>
      </c>
      <c r="D83" s="6" t="s">
        <v>545</v>
      </c>
      <c r="E83" s="6" t="s">
        <v>545</v>
      </c>
      <c r="F83" s="6" t="s">
        <v>545</v>
      </c>
      <c r="G83" s="6" t="s">
        <v>545</v>
      </c>
      <c r="H83" s="6" t="s">
        <v>545</v>
      </c>
      <c r="I83" s="6" t="s">
        <v>545</v>
      </c>
      <c r="J83" s="6" t="s">
        <v>545</v>
      </c>
      <c r="K83" s="6" t="s">
        <v>545</v>
      </c>
      <c r="L83" s="6" t="s">
        <v>545</v>
      </c>
      <c r="M83" s="6" t="s">
        <v>545</v>
      </c>
      <c r="N83" s="6" t="s">
        <v>545</v>
      </c>
      <c r="O83" s="6" t="s">
        <v>545</v>
      </c>
      <c r="P83" s="6" t="s">
        <v>545</v>
      </c>
      <c r="Q83" s="6" t="s">
        <v>545</v>
      </c>
      <c r="R83" s="6" t="s">
        <v>545</v>
      </c>
      <c r="S83" s="6" t="s">
        <v>545</v>
      </c>
    </row>
    <row r="84" spans="1:19" s="1" customFormat="1" ht="11.25" x14ac:dyDescent="0.2">
      <c r="A84" s="11" t="s">
        <v>538</v>
      </c>
      <c r="C84" s="12"/>
      <c r="L84" s="12"/>
      <c r="M84" s="12"/>
      <c r="N84" s="12"/>
      <c r="R84" s="12"/>
    </row>
    <row r="85" spans="1:19" s="1" customFormat="1" ht="11.25" x14ac:dyDescent="0.2">
      <c r="A85" s="2" t="s">
        <v>120</v>
      </c>
      <c r="B85" s="1" t="s">
        <v>121</v>
      </c>
      <c r="C85" s="12">
        <v>11069.1</v>
      </c>
      <c r="D85" s="12">
        <v>400</v>
      </c>
      <c r="E85" s="12">
        <v>788</v>
      </c>
      <c r="F85" s="12">
        <v>468</v>
      </c>
      <c r="G85" s="12">
        <v>616.79999999999995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f t="shared" si="2"/>
        <v>13341.9</v>
      </c>
      <c r="N85" s="12">
        <v>1573.4</v>
      </c>
      <c r="O85" s="12">
        <v>0</v>
      </c>
      <c r="P85" s="12">
        <v>1272.94</v>
      </c>
      <c r="Q85" s="12">
        <v>3371.0599999999995</v>
      </c>
      <c r="R85" s="12">
        <f t="shared" si="3"/>
        <v>6217.4</v>
      </c>
      <c r="S85" s="12">
        <v>7124.5</v>
      </c>
    </row>
    <row r="86" spans="1:19" s="1" customFormat="1" ht="11.25" x14ac:dyDescent="0.2">
      <c r="A86" s="2" t="s">
        <v>122</v>
      </c>
      <c r="B86" s="1" t="s">
        <v>123</v>
      </c>
      <c r="C86" s="12">
        <v>13452.6</v>
      </c>
      <c r="D86" s="12">
        <v>400</v>
      </c>
      <c r="E86" s="12">
        <v>991</v>
      </c>
      <c r="F86" s="12">
        <v>603</v>
      </c>
      <c r="G86" s="12">
        <v>616.79999999999995</v>
      </c>
      <c r="H86" s="12">
        <v>0</v>
      </c>
      <c r="I86" s="12">
        <v>0</v>
      </c>
      <c r="J86" s="12">
        <v>0</v>
      </c>
      <c r="K86" s="12">
        <v>0</v>
      </c>
      <c r="L86" s="12">
        <v>896.84</v>
      </c>
      <c r="M86" s="12">
        <f t="shared" si="2"/>
        <v>16960.239999999998</v>
      </c>
      <c r="N86" s="12">
        <v>2256.0300000000002</v>
      </c>
      <c r="O86" s="12">
        <v>0</v>
      </c>
      <c r="P86" s="12">
        <v>1547.04</v>
      </c>
      <c r="Q86" s="12">
        <v>0.16999999999825377</v>
      </c>
      <c r="R86" s="12">
        <f t="shared" si="3"/>
        <v>3803.2399999999984</v>
      </c>
      <c r="S86" s="12">
        <v>13157</v>
      </c>
    </row>
    <row r="87" spans="1:19" s="1" customFormat="1" ht="11.25" x14ac:dyDescent="0.2">
      <c r="A87" s="2" t="s">
        <v>124</v>
      </c>
      <c r="B87" s="1" t="s">
        <v>125</v>
      </c>
      <c r="C87" s="12">
        <v>11210.53</v>
      </c>
      <c r="D87" s="12">
        <v>0</v>
      </c>
      <c r="E87" s="12">
        <v>815</v>
      </c>
      <c r="F87" s="12">
        <v>479.42</v>
      </c>
      <c r="G87" s="12">
        <v>410.72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f t="shared" si="2"/>
        <v>12915.67</v>
      </c>
      <c r="N87" s="12">
        <v>1482.35</v>
      </c>
      <c r="O87" s="12">
        <v>0</v>
      </c>
      <c r="P87" s="12">
        <v>1333.66</v>
      </c>
      <c r="Q87" s="12">
        <v>8552.66</v>
      </c>
      <c r="R87" s="12">
        <f t="shared" si="3"/>
        <v>11368.67</v>
      </c>
      <c r="S87" s="12">
        <v>1547</v>
      </c>
    </row>
    <row r="88" spans="1:19" s="1" customFormat="1" ht="11.25" x14ac:dyDescent="0.2">
      <c r="A88" s="2" t="s">
        <v>126</v>
      </c>
      <c r="B88" s="1" t="s">
        <v>127</v>
      </c>
      <c r="C88" s="12">
        <v>10307.1</v>
      </c>
      <c r="D88" s="12">
        <v>400</v>
      </c>
      <c r="E88" s="12">
        <v>717</v>
      </c>
      <c r="F88" s="12">
        <v>447</v>
      </c>
      <c r="G88" s="12">
        <v>513.4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f t="shared" si="2"/>
        <v>12384.5</v>
      </c>
      <c r="N88" s="12">
        <v>1368.9</v>
      </c>
      <c r="O88" s="12">
        <v>0</v>
      </c>
      <c r="P88" s="12">
        <v>1185.32</v>
      </c>
      <c r="Q88" s="12">
        <v>4891.2799999999988</v>
      </c>
      <c r="R88" s="12">
        <f t="shared" si="3"/>
        <v>7445.4999999999991</v>
      </c>
      <c r="S88" s="12">
        <v>4939</v>
      </c>
    </row>
    <row r="89" spans="1:19" s="1" customFormat="1" ht="11.25" x14ac:dyDescent="0.2">
      <c r="A89" s="2" t="s">
        <v>128</v>
      </c>
      <c r="B89" s="1" t="s">
        <v>129</v>
      </c>
      <c r="C89" s="12">
        <v>11597.1</v>
      </c>
      <c r="D89" s="12">
        <v>0</v>
      </c>
      <c r="E89" s="12">
        <v>815</v>
      </c>
      <c r="F89" s="12">
        <v>363.78</v>
      </c>
      <c r="G89" s="12">
        <v>513.4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f t="shared" si="2"/>
        <v>13289.28</v>
      </c>
      <c r="N89" s="12">
        <v>928.04</v>
      </c>
      <c r="O89" s="12">
        <v>0</v>
      </c>
      <c r="P89" s="12">
        <v>1333.66</v>
      </c>
      <c r="Q89" s="12">
        <v>9612.0800000000017</v>
      </c>
      <c r="R89" s="12">
        <f t="shared" si="3"/>
        <v>11873.780000000002</v>
      </c>
      <c r="S89" s="12">
        <v>1415.5</v>
      </c>
    </row>
    <row r="90" spans="1:19" s="1" customFormat="1" ht="11.25" x14ac:dyDescent="0.2">
      <c r="A90" s="2" t="s">
        <v>132</v>
      </c>
      <c r="B90" s="1" t="s">
        <v>133</v>
      </c>
      <c r="C90" s="12">
        <v>10679.1</v>
      </c>
      <c r="D90" s="12">
        <v>200</v>
      </c>
      <c r="E90" s="12">
        <v>737</v>
      </c>
      <c r="F90" s="12">
        <v>455</v>
      </c>
      <c r="G90" s="12">
        <v>410.72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f t="shared" si="2"/>
        <v>12481.82</v>
      </c>
      <c r="N90" s="12">
        <v>1389.68</v>
      </c>
      <c r="O90" s="12">
        <v>0</v>
      </c>
      <c r="P90" s="12">
        <v>1228.0999999999999</v>
      </c>
      <c r="Q90" s="12">
        <v>257.04000000000087</v>
      </c>
      <c r="R90" s="12">
        <f t="shared" si="3"/>
        <v>2874.8200000000006</v>
      </c>
      <c r="S90" s="12">
        <v>9607</v>
      </c>
    </row>
    <row r="91" spans="1:19" s="1" customFormat="1" ht="11.25" x14ac:dyDescent="0.2">
      <c r="A91" s="2" t="s">
        <v>134</v>
      </c>
      <c r="B91" s="1" t="s">
        <v>135</v>
      </c>
      <c r="C91" s="12">
        <v>10679.1</v>
      </c>
      <c r="D91" s="12">
        <v>400</v>
      </c>
      <c r="E91" s="12">
        <v>737</v>
      </c>
      <c r="F91" s="12">
        <v>455</v>
      </c>
      <c r="G91" s="12">
        <v>410.72</v>
      </c>
      <c r="H91" s="12">
        <v>0</v>
      </c>
      <c r="I91" s="12">
        <v>0</v>
      </c>
      <c r="J91" s="12">
        <v>0</v>
      </c>
      <c r="K91" s="12">
        <v>0</v>
      </c>
      <c r="L91" s="12">
        <v>711.94</v>
      </c>
      <c r="M91" s="12">
        <f t="shared" si="2"/>
        <v>13393.76</v>
      </c>
      <c r="N91" s="12">
        <v>1508.44</v>
      </c>
      <c r="O91" s="12">
        <v>0</v>
      </c>
      <c r="P91" s="12">
        <v>1228.0999999999999</v>
      </c>
      <c r="Q91" s="12">
        <v>256.72000000000116</v>
      </c>
      <c r="R91" s="12">
        <f t="shared" si="3"/>
        <v>2993.2600000000011</v>
      </c>
      <c r="S91" s="12">
        <v>10400.5</v>
      </c>
    </row>
    <row r="92" spans="1:19" s="1" customFormat="1" ht="11.25" x14ac:dyDescent="0.2">
      <c r="A92" s="2" t="s">
        <v>136</v>
      </c>
      <c r="B92" s="1" t="s">
        <v>137</v>
      </c>
      <c r="C92" s="12">
        <v>11929.73</v>
      </c>
      <c r="D92" s="12">
        <v>200</v>
      </c>
      <c r="E92" s="12">
        <v>815</v>
      </c>
      <c r="F92" s="12">
        <v>479.42</v>
      </c>
      <c r="G92" s="12">
        <v>410.72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f t="shared" si="2"/>
        <v>13834.869999999999</v>
      </c>
      <c r="N92" s="12">
        <v>1678.69</v>
      </c>
      <c r="O92" s="12">
        <v>0</v>
      </c>
      <c r="P92" s="12">
        <v>1419.22</v>
      </c>
      <c r="Q92" s="12">
        <v>10405.459999999999</v>
      </c>
      <c r="R92" s="12">
        <f t="shared" si="3"/>
        <v>13503.369999999999</v>
      </c>
      <c r="S92" s="12">
        <v>331.5</v>
      </c>
    </row>
    <row r="93" spans="1:19" s="1" customFormat="1" ht="11.25" x14ac:dyDescent="0.2">
      <c r="A93" s="2" t="s">
        <v>138</v>
      </c>
      <c r="B93" s="1" t="s">
        <v>139</v>
      </c>
      <c r="C93" s="12">
        <v>11597.1</v>
      </c>
      <c r="D93" s="12">
        <v>400</v>
      </c>
      <c r="E93" s="12">
        <v>815</v>
      </c>
      <c r="F93" s="12">
        <v>496</v>
      </c>
      <c r="G93" s="12">
        <v>410.72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f t="shared" si="2"/>
        <v>13718.82</v>
      </c>
      <c r="N93" s="12">
        <v>1653.9</v>
      </c>
      <c r="O93" s="12">
        <v>0</v>
      </c>
      <c r="P93" s="12">
        <v>1333.66</v>
      </c>
      <c r="Q93" s="12">
        <v>5015.2599999999984</v>
      </c>
      <c r="R93" s="12">
        <f t="shared" si="3"/>
        <v>8002.8199999999988</v>
      </c>
      <c r="S93" s="12">
        <v>5716</v>
      </c>
    </row>
    <row r="94" spans="1:19" s="1" customFormat="1" ht="11.25" x14ac:dyDescent="0.2">
      <c r="A94" s="2" t="s">
        <v>140</v>
      </c>
      <c r="B94" s="1" t="s">
        <v>141</v>
      </c>
      <c r="C94" s="12">
        <v>11597.1</v>
      </c>
      <c r="D94" s="12">
        <v>400</v>
      </c>
      <c r="E94" s="12">
        <v>815</v>
      </c>
      <c r="F94" s="12">
        <v>496</v>
      </c>
      <c r="G94" s="12">
        <v>410.72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f t="shared" si="2"/>
        <v>13718.82</v>
      </c>
      <c r="N94" s="12">
        <v>1653.9</v>
      </c>
      <c r="O94" s="12">
        <v>0</v>
      </c>
      <c r="P94" s="12">
        <v>1333.66</v>
      </c>
      <c r="Q94" s="12">
        <v>3424.2599999999984</v>
      </c>
      <c r="R94" s="12">
        <f t="shared" si="3"/>
        <v>6411.8199999999988</v>
      </c>
      <c r="S94" s="12">
        <v>7307</v>
      </c>
    </row>
    <row r="95" spans="1:19" s="1" customFormat="1" ht="11.25" x14ac:dyDescent="0.2">
      <c r="A95" s="2" t="s">
        <v>142</v>
      </c>
      <c r="B95" s="1" t="s">
        <v>143</v>
      </c>
      <c r="C95" s="12">
        <v>11597.1</v>
      </c>
      <c r="D95" s="12">
        <v>400</v>
      </c>
      <c r="E95" s="12">
        <v>815</v>
      </c>
      <c r="F95" s="12">
        <v>496</v>
      </c>
      <c r="G95" s="12">
        <v>308.04000000000002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f t="shared" si="2"/>
        <v>13616.140000000001</v>
      </c>
      <c r="N95" s="12">
        <v>1631.98</v>
      </c>
      <c r="O95" s="12">
        <v>0</v>
      </c>
      <c r="P95" s="12">
        <v>1333.66</v>
      </c>
      <c r="Q95" s="12">
        <v>5230</v>
      </c>
      <c r="R95" s="12">
        <f t="shared" si="3"/>
        <v>8195.64</v>
      </c>
      <c r="S95" s="12">
        <v>5420.5</v>
      </c>
    </row>
    <row r="96" spans="1:19" s="1" customFormat="1" ht="11.25" x14ac:dyDescent="0.2">
      <c r="A96" s="2" t="s">
        <v>144</v>
      </c>
      <c r="B96" s="1" t="s">
        <v>145</v>
      </c>
      <c r="C96" s="12">
        <v>10679.1</v>
      </c>
      <c r="D96" s="12">
        <v>400</v>
      </c>
      <c r="E96" s="12">
        <v>737</v>
      </c>
      <c r="F96" s="12">
        <v>455</v>
      </c>
      <c r="G96" s="12">
        <v>308.04000000000002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f t="shared" si="2"/>
        <v>12579.140000000001</v>
      </c>
      <c r="N96" s="12">
        <v>1410.46</v>
      </c>
      <c r="O96" s="12">
        <v>0</v>
      </c>
      <c r="P96" s="12">
        <v>1228.0999999999999</v>
      </c>
      <c r="Q96" s="12">
        <v>257.08000000000175</v>
      </c>
      <c r="R96" s="12">
        <f t="shared" si="3"/>
        <v>2895.6400000000017</v>
      </c>
      <c r="S96" s="12">
        <v>9683.5</v>
      </c>
    </row>
    <row r="97" spans="1:19" s="1" customFormat="1" ht="11.25" x14ac:dyDescent="0.2">
      <c r="A97" s="2" t="s">
        <v>146</v>
      </c>
      <c r="B97" s="1" t="s">
        <v>147</v>
      </c>
      <c r="C97" s="12">
        <v>11597.1</v>
      </c>
      <c r="D97" s="12">
        <v>200</v>
      </c>
      <c r="E97" s="12">
        <v>815</v>
      </c>
      <c r="F97" s="12">
        <v>496</v>
      </c>
      <c r="G97" s="12">
        <v>308.04000000000002</v>
      </c>
      <c r="H97" s="12">
        <v>773.14</v>
      </c>
      <c r="I97" s="12">
        <v>0</v>
      </c>
      <c r="J97" s="12">
        <v>0</v>
      </c>
      <c r="K97" s="12">
        <v>0</v>
      </c>
      <c r="L97" s="12">
        <v>0</v>
      </c>
      <c r="M97" s="12">
        <f t="shared" si="2"/>
        <v>14189.28</v>
      </c>
      <c r="N97" s="12">
        <v>1692.47</v>
      </c>
      <c r="O97" s="12">
        <v>0</v>
      </c>
      <c r="P97" s="12">
        <v>1333.66</v>
      </c>
      <c r="Q97" s="12">
        <v>265.65000000000146</v>
      </c>
      <c r="R97" s="12">
        <f t="shared" si="3"/>
        <v>3291.7800000000016</v>
      </c>
      <c r="S97" s="12">
        <v>10897.5</v>
      </c>
    </row>
    <row r="98" spans="1:19" s="1" customFormat="1" ht="11.25" x14ac:dyDescent="0.2">
      <c r="A98" s="2" t="s">
        <v>148</v>
      </c>
      <c r="B98" s="1" t="s">
        <v>149</v>
      </c>
      <c r="C98" s="12">
        <v>11597.1</v>
      </c>
      <c r="D98" s="12">
        <v>400</v>
      </c>
      <c r="E98" s="12">
        <v>815</v>
      </c>
      <c r="F98" s="12">
        <v>496</v>
      </c>
      <c r="G98" s="12">
        <v>205.36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f t="shared" si="2"/>
        <v>13513.460000000001</v>
      </c>
      <c r="N98" s="12">
        <v>1610.04</v>
      </c>
      <c r="O98" s="12">
        <v>0</v>
      </c>
      <c r="P98" s="12">
        <v>1333.66</v>
      </c>
      <c r="Q98" s="12">
        <v>4350.260000000002</v>
      </c>
      <c r="R98" s="12">
        <f t="shared" si="3"/>
        <v>7293.9600000000019</v>
      </c>
      <c r="S98" s="12">
        <v>6219.5</v>
      </c>
    </row>
    <row r="99" spans="1:19" s="1" customFormat="1" ht="11.25" x14ac:dyDescent="0.2">
      <c r="A99" s="2" t="s">
        <v>150</v>
      </c>
      <c r="B99" s="1" t="s">
        <v>151</v>
      </c>
      <c r="C99" s="12">
        <v>10679.1</v>
      </c>
      <c r="D99" s="12">
        <v>400</v>
      </c>
      <c r="E99" s="12">
        <v>737</v>
      </c>
      <c r="F99" s="12">
        <v>455</v>
      </c>
      <c r="G99" s="12">
        <v>205.36</v>
      </c>
      <c r="H99" s="12">
        <v>0</v>
      </c>
      <c r="I99" s="12">
        <v>0</v>
      </c>
      <c r="J99" s="12">
        <v>0</v>
      </c>
      <c r="K99" s="12">
        <v>0</v>
      </c>
      <c r="L99" s="12">
        <v>711.94</v>
      </c>
      <c r="M99" s="12">
        <f t="shared" si="2"/>
        <v>13188.400000000001</v>
      </c>
      <c r="N99" s="12">
        <v>1464.57</v>
      </c>
      <c r="O99" s="12">
        <v>0</v>
      </c>
      <c r="P99" s="12">
        <v>1228.0999999999999</v>
      </c>
      <c r="Q99" s="12">
        <v>4548.7300000000014</v>
      </c>
      <c r="R99" s="12">
        <f t="shared" si="3"/>
        <v>7241.4000000000015</v>
      </c>
      <c r="S99" s="12">
        <v>5947</v>
      </c>
    </row>
    <row r="100" spans="1:19" s="1" customFormat="1" ht="11.25" x14ac:dyDescent="0.2">
      <c r="A100" s="2" t="s">
        <v>152</v>
      </c>
      <c r="B100" s="1" t="s">
        <v>153</v>
      </c>
      <c r="C100" s="12">
        <v>10307.1</v>
      </c>
      <c r="D100" s="12">
        <v>400</v>
      </c>
      <c r="E100" s="12">
        <v>717</v>
      </c>
      <c r="F100" s="12">
        <v>447</v>
      </c>
      <c r="G100" s="12">
        <f>123.22+246.44</f>
        <v>369.65999999999997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f t="shared" si="2"/>
        <v>12240.76</v>
      </c>
      <c r="N100" s="12">
        <v>1285.56</v>
      </c>
      <c r="O100" s="12">
        <v>0</v>
      </c>
      <c r="P100" s="12">
        <v>1185.32</v>
      </c>
      <c r="Q100" s="12">
        <v>3522.880000000001</v>
      </c>
      <c r="R100" s="12">
        <f t="shared" si="3"/>
        <v>5993.7600000000011</v>
      </c>
      <c r="S100" s="12">
        <v>6247</v>
      </c>
    </row>
    <row r="101" spans="1:19" s="1" customFormat="1" ht="11.25" x14ac:dyDescent="0.2">
      <c r="A101" s="2" t="s">
        <v>154</v>
      </c>
      <c r="B101" s="1" t="s">
        <v>155</v>
      </c>
      <c r="C101" s="12">
        <v>11069.1</v>
      </c>
      <c r="D101" s="12">
        <v>200</v>
      </c>
      <c r="E101" s="12">
        <v>788</v>
      </c>
      <c r="F101" s="12">
        <v>468</v>
      </c>
      <c r="G101" s="12">
        <v>0</v>
      </c>
      <c r="H101" s="12">
        <v>737.94</v>
      </c>
      <c r="I101" s="12">
        <v>0</v>
      </c>
      <c r="J101" s="12">
        <v>0</v>
      </c>
      <c r="K101" s="12">
        <v>0</v>
      </c>
      <c r="L101" s="12">
        <v>0</v>
      </c>
      <c r="M101" s="12">
        <f t="shared" si="2"/>
        <v>13263.04</v>
      </c>
      <c r="N101" s="12">
        <v>1497.44</v>
      </c>
      <c r="O101" s="12">
        <v>0</v>
      </c>
      <c r="P101" s="12">
        <v>1272.94</v>
      </c>
      <c r="Q101" s="12">
        <v>4565.66</v>
      </c>
      <c r="R101" s="12">
        <f t="shared" si="3"/>
        <v>7336.04</v>
      </c>
      <c r="S101" s="12">
        <v>5927</v>
      </c>
    </row>
    <row r="102" spans="1:19" s="1" customFormat="1" ht="11.25" x14ac:dyDescent="0.2">
      <c r="A102" s="2" t="s">
        <v>156</v>
      </c>
      <c r="B102" s="1" t="s">
        <v>157</v>
      </c>
      <c r="C102" s="12">
        <v>11597.1</v>
      </c>
      <c r="D102" s="12">
        <v>400</v>
      </c>
      <c r="E102" s="12">
        <v>815</v>
      </c>
      <c r="F102" s="12">
        <v>496</v>
      </c>
      <c r="G102" s="12">
        <v>0</v>
      </c>
      <c r="H102" s="12">
        <v>6088.48</v>
      </c>
      <c r="I102" s="12">
        <v>0</v>
      </c>
      <c r="J102" s="12">
        <v>0</v>
      </c>
      <c r="K102" s="12">
        <v>0</v>
      </c>
      <c r="L102" s="12">
        <v>0</v>
      </c>
      <c r="M102" s="12">
        <f t="shared" si="2"/>
        <v>19396.580000000002</v>
      </c>
      <c r="N102" s="12">
        <v>2508.08</v>
      </c>
      <c r="O102" s="12">
        <v>0</v>
      </c>
      <c r="P102" s="12">
        <v>1333.66</v>
      </c>
      <c r="Q102" s="12">
        <v>6066.340000000002</v>
      </c>
      <c r="R102" s="12">
        <f t="shared" si="3"/>
        <v>9908.0800000000017</v>
      </c>
      <c r="S102" s="12">
        <v>9488.5</v>
      </c>
    </row>
    <row r="103" spans="1:19" s="1" customFormat="1" ht="11.25" x14ac:dyDescent="0.2">
      <c r="A103" s="2" t="s">
        <v>158</v>
      </c>
      <c r="B103" s="1" t="s">
        <v>159</v>
      </c>
      <c r="C103" s="12">
        <v>11069.1</v>
      </c>
      <c r="D103" s="12">
        <v>400</v>
      </c>
      <c r="E103" s="12">
        <v>788</v>
      </c>
      <c r="F103" s="12">
        <v>468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f t="shared" si="2"/>
        <v>12725.1</v>
      </c>
      <c r="N103" s="12">
        <v>1441.64</v>
      </c>
      <c r="O103" s="12">
        <v>0</v>
      </c>
      <c r="P103" s="12">
        <v>1272.94</v>
      </c>
      <c r="Q103" s="12">
        <v>5795.02</v>
      </c>
      <c r="R103" s="12">
        <f t="shared" si="3"/>
        <v>8509.6</v>
      </c>
      <c r="S103" s="12">
        <v>4215.5</v>
      </c>
    </row>
    <row r="104" spans="1:19" s="1" customFormat="1" ht="11.25" x14ac:dyDescent="0.2">
      <c r="A104" s="2" t="s">
        <v>160</v>
      </c>
      <c r="B104" s="1" t="s">
        <v>161</v>
      </c>
      <c r="C104" s="12">
        <v>15675</v>
      </c>
      <c r="D104" s="12">
        <v>400</v>
      </c>
      <c r="E104" s="12">
        <v>1128</v>
      </c>
      <c r="F104" s="12">
        <v>703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f t="shared" si="2"/>
        <v>17906</v>
      </c>
      <c r="N104" s="12">
        <v>2548.2800000000002</v>
      </c>
      <c r="O104" s="12">
        <v>0</v>
      </c>
      <c r="P104" s="12">
        <v>1802.62</v>
      </c>
      <c r="Q104" s="12">
        <v>1492.6000000000004</v>
      </c>
      <c r="R104" s="12">
        <f t="shared" si="3"/>
        <v>5843.5</v>
      </c>
      <c r="S104" s="12">
        <v>12062.5</v>
      </c>
    </row>
    <row r="105" spans="1:19" s="1" customFormat="1" ht="11.25" x14ac:dyDescent="0.2">
      <c r="A105" s="2" t="s">
        <v>162</v>
      </c>
      <c r="B105" s="1" t="s">
        <v>163</v>
      </c>
      <c r="C105" s="12">
        <v>11597.1</v>
      </c>
      <c r="D105" s="12">
        <v>400</v>
      </c>
      <c r="E105" s="12">
        <v>788</v>
      </c>
      <c r="F105" s="12">
        <v>468</v>
      </c>
      <c r="G105" s="12">
        <v>0</v>
      </c>
      <c r="H105" s="12">
        <v>2222.7800000000002</v>
      </c>
      <c r="I105" s="12">
        <v>0</v>
      </c>
      <c r="J105" s="12">
        <v>0</v>
      </c>
      <c r="K105" s="12">
        <v>0</v>
      </c>
      <c r="L105" s="12">
        <v>0</v>
      </c>
      <c r="M105" s="12">
        <f t="shared" si="2"/>
        <v>15475.880000000001</v>
      </c>
      <c r="N105" s="12">
        <v>1877.04</v>
      </c>
      <c r="O105" s="12">
        <v>0</v>
      </c>
      <c r="P105" s="12">
        <v>1333.68</v>
      </c>
      <c r="Q105" s="12">
        <v>266.15999999999985</v>
      </c>
      <c r="R105" s="12">
        <f t="shared" si="3"/>
        <v>3476.88</v>
      </c>
      <c r="S105" s="12">
        <v>11999</v>
      </c>
    </row>
    <row r="106" spans="1:19" s="1" customFormat="1" ht="11.25" x14ac:dyDescent="0.2">
      <c r="A106" s="2" t="s">
        <v>164</v>
      </c>
      <c r="B106" s="1" t="s">
        <v>165</v>
      </c>
      <c r="C106" s="12">
        <v>10679.1</v>
      </c>
      <c r="D106" s="12">
        <v>200</v>
      </c>
      <c r="E106" s="12">
        <v>737</v>
      </c>
      <c r="F106" s="12">
        <v>455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f t="shared" si="2"/>
        <v>12071.1</v>
      </c>
      <c r="N106" s="12">
        <v>1301.96</v>
      </c>
      <c r="O106" s="12">
        <v>0</v>
      </c>
      <c r="P106" s="12">
        <v>1228.0999999999999</v>
      </c>
      <c r="Q106" s="12">
        <v>257.04000000000087</v>
      </c>
      <c r="R106" s="12">
        <f t="shared" si="3"/>
        <v>2787.1000000000008</v>
      </c>
      <c r="S106" s="12">
        <v>9284</v>
      </c>
    </row>
    <row r="107" spans="1:19" s="1" customFormat="1" ht="11.25" x14ac:dyDescent="0.2">
      <c r="A107" s="2" t="s">
        <v>436</v>
      </c>
      <c r="B107" s="1" t="s">
        <v>437</v>
      </c>
      <c r="C107" s="12">
        <v>4427.6400000000003</v>
      </c>
      <c r="D107" s="12">
        <v>0</v>
      </c>
      <c r="E107" s="12">
        <v>394</v>
      </c>
      <c r="F107" s="12">
        <v>234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f t="shared" si="2"/>
        <v>5055.6400000000003</v>
      </c>
      <c r="N107" s="12">
        <v>471.61</v>
      </c>
      <c r="O107" s="12">
        <v>0</v>
      </c>
      <c r="P107" s="12">
        <v>509.17</v>
      </c>
      <c r="Q107" s="12">
        <v>-0.13999999999941792</v>
      </c>
      <c r="R107" s="12">
        <f t="shared" si="3"/>
        <v>980.64000000000055</v>
      </c>
      <c r="S107" s="12">
        <v>4075</v>
      </c>
    </row>
    <row r="108" spans="1:19" s="6" customFormat="1" ht="11.25" x14ac:dyDescent="0.2">
      <c r="A108" s="14"/>
      <c r="C108" s="6" t="s">
        <v>545</v>
      </c>
      <c r="D108" s="6" t="s">
        <v>545</v>
      </c>
      <c r="E108" s="6" t="s">
        <v>545</v>
      </c>
      <c r="F108" s="6" t="s">
        <v>545</v>
      </c>
      <c r="G108" s="6" t="s">
        <v>545</v>
      </c>
      <c r="H108" s="6" t="s">
        <v>545</v>
      </c>
      <c r="I108" s="6" t="s">
        <v>545</v>
      </c>
      <c r="J108" s="6" t="s">
        <v>545</v>
      </c>
      <c r="K108" s="6" t="s">
        <v>545</v>
      </c>
      <c r="L108" s="6" t="s">
        <v>545</v>
      </c>
      <c r="M108" s="6" t="s">
        <v>545</v>
      </c>
      <c r="N108" s="6" t="s">
        <v>545</v>
      </c>
      <c r="O108" s="6" t="s">
        <v>545</v>
      </c>
      <c r="P108" s="6" t="s">
        <v>545</v>
      </c>
      <c r="Q108" s="6" t="s">
        <v>545</v>
      </c>
      <c r="R108" s="6" t="s">
        <v>545</v>
      </c>
      <c r="S108" s="6" t="s">
        <v>545</v>
      </c>
    </row>
    <row r="109" spans="1:19" s="1" customFormat="1" ht="11.25" x14ac:dyDescent="0.2">
      <c r="A109" s="11" t="s">
        <v>539</v>
      </c>
      <c r="C109" s="12"/>
      <c r="L109" s="12"/>
      <c r="M109" s="12"/>
      <c r="N109" s="12"/>
      <c r="R109" s="12"/>
    </row>
    <row r="110" spans="1:19" s="1" customFormat="1" ht="11.25" x14ac:dyDescent="0.2">
      <c r="A110" s="2" t="s">
        <v>166</v>
      </c>
      <c r="B110" s="1" t="s">
        <v>167</v>
      </c>
      <c r="C110" s="12">
        <v>11438.1</v>
      </c>
      <c r="D110" s="12">
        <v>200</v>
      </c>
      <c r="E110" s="12">
        <v>802</v>
      </c>
      <c r="F110" s="12">
        <v>482</v>
      </c>
      <c r="G110" s="12">
        <v>616.79999999999995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f t="shared" si="2"/>
        <v>13538.9</v>
      </c>
      <c r="N110" s="12">
        <v>1615.48</v>
      </c>
      <c r="O110" s="12">
        <v>0</v>
      </c>
      <c r="P110" s="12">
        <v>1315.38</v>
      </c>
      <c r="Q110" s="12">
        <v>6084.0399999999991</v>
      </c>
      <c r="R110" s="12">
        <f t="shared" si="3"/>
        <v>9014.9</v>
      </c>
      <c r="S110" s="12">
        <v>4524</v>
      </c>
    </row>
    <row r="111" spans="1:19" s="1" customFormat="1" ht="11.25" x14ac:dyDescent="0.2">
      <c r="A111" s="2" t="s">
        <v>168</v>
      </c>
      <c r="B111" s="1" t="s">
        <v>169</v>
      </c>
      <c r="C111" s="12">
        <v>10679.1</v>
      </c>
      <c r="D111" s="12">
        <v>0</v>
      </c>
      <c r="E111" s="12">
        <v>737</v>
      </c>
      <c r="F111" s="12">
        <v>409.42</v>
      </c>
      <c r="G111" s="12">
        <v>513.4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f t="shared" si="2"/>
        <v>12338.92</v>
      </c>
      <c r="N111" s="12">
        <v>1160.2</v>
      </c>
      <c r="O111" s="12">
        <v>0</v>
      </c>
      <c r="P111" s="12">
        <v>1228.0999999999999</v>
      </c>
      <c r="Q111" s="12">
        <v>257.11999999999898</v>
      </c>
      <c r="R111" s="12">
        <f t="shared" si="3"/>
        <v>2645.4199999999992</v>
      </c>
      <c r="S111" s="12">
        <v>9693.5</v>
      </c>
    </row>
    <row r="112" spans="1:19" s="1" customFormat="1" ht="11.25" x14ac:dyDescent="0.2">
      <c r="A112" s="2" t="s">
        <v>170</v>
      </c>
      <c r="B112" s="1" t="s">
        <v>171</v>
      </c>
      <c r="C112" s="12">
        <v>10667.98</v>
      </c>
      <c r="D112" s="12">
        <v>200</v>
      </c>
      <c r="E112" s="12">
        <v>737</v>
      </c>
      <c r="F112" s="12">
        <v>455</v>
      </c>
      <c r="G112" s="12">
        <v>616.79999999999995</v>
      </c>
      <c r="H112" s="12">
        <v>0</v>
      </c>
      <c r="I112" s="12">
        <v>0</v>
      </c>
      <c r="J112" s="12">
        <v>0</v>
      </c>
      <c r="K112" s="12">
        <v>0</v>
      </c>
      <c r="L112" s="12">
        <v>1067.9100000000001</v>
      </c>
      <c r="M112" s="12">
        <f t="shared" si="2"/>
        <v>13744.689999999999</v>
      </c>
      <c r="N112" s="12">
        <v>1545.37</v>
      </c>
      <c r="O112" s="12">
        <v>0</v>
      </c>
      <c r="P112" s="12">
        <v>1228.0999999999999</v>
      </c>
      <c r="Q112" s="12">
        <v>256.71999999999935</v>
      </c>
      <c r="R112" s="12">
        <f t="shared" si="3"/>
        <v>3030.1899999999991</v>
      </c>
      <c r="S112" s="12">
        <v>10714.5</v>
      </c>
    </row>
    <row r="113" spans="1:19" s="1" customFormat="1" ht="11.25" x14ac:dyDescent="0.2">
      <c r="A113" s="2" t="s">
        <v>172</v>
      </c>
      <c r="B113" s="1" t="s">
        <v>173</v>
      </c>
      <c r="C113" s="12">
        <v>10670.2</v>
      </c>
      <c r="D113" s="12">
        <v>200</v>
      </c>
      <c r="E113" s="12">
        <v>737</v>
      </c>
      <c r="F113" s="12">
        <v>455</v>
      </c>
      <c r="G113" s="12">
        <v>616.79999999999995</v>
      </c>
      <c r="H113" s="12">
        <v>0</v>
      </c>
      <c r="I113" s="12">
        <v>0</v>
      </c>
      <c r="J113" s="12">
        <v>0</v>
      </c>
      <c r="K113" s="12">
        <v>0</v>
      </c>
      <c r="L113" s="12">
        <v>1067.9100000000001</v>
      </c>
      <c r="M113" s="12">
        <f t="shared" si="2"/>
        <v>13746.91</v>
      </c>
      <c r="N113" s="12">
        <v>1545.85</v>
      </c>
      <c r="O113" s="12">
        <v>0</v>
      </c>
      <c r="P113" s="12">
        <v>1228.0999999999999</v>
      </c>
      <c r="Q113" s="12">
        <v>6436.4599999999991</v>
      </c>
      <c r="R113" s="12">
        <f t="shared" si="3"/>
        <v>9210.41</v>
      </c>
      <c r="S113" s="12">
        <v>4536.5</v>
      </c>
    </row>
    <row r="114" spans="1:19" s="1" customFormat="1" ht="11.25" x14ac:dyDescent="0.2">
      <c r="A114" s="2" t="s">
        <v>174</v>
      </c>
      <c r="B114" s="1" t="s">
        <v>175</v>
      </c>
      <c r="C114" s="12">
        <v>10679.1</v>
      </c>
      <c r="D114" s="12">
        <v>400</v>
      </c>
      <c r="E114" s="12">
        <v>737</v>
      </c>
      <c r="F114" s="12">
        <v>455</v>
      </c>
      <c r="G114" s="12">
        <v>513.4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f t="shared" si="2"/>
        <v>12784.5</v>
      </c>
      <c r="N114" s="12">
        <v>1454.34</v>
      </c>
      <c r="O114" s="12">
        <v>0</v>
      </c>
      <c r="P114" s="12">
        <v>1228.0999999999999</v>
      </c>
      <c r="Q114" s="12">
        <v>6848.0600000000013</v>
      </c>
      <c r="R114" s="12">
        <f t="shared" si="3"/>
        <v>9530.5</v>
      </c>
      <c r="S114" s="12">
        <v>3254</v>
      </c>
    </row>
    <row r="115" spans="1:19" s="1" customFormat="1" ht="11.25" x14ac:dyDescent="0.2">
      <c r="A115" s="2" t="s">
        <v>176</v>
      </c>
      <c r="B115" s="1" t="s">
        <v>177</v>
      </c>
      <c r="C115" s="12">
        <v>10635.35</v>
      </c>
      <c r="D115" s="12">
        <v>0</v>
      </c>
      <c r="E115" s="12">
        <v>737</v>
      </c>
      <c r="F115" s="12">
        <v>455</v>
      </c>
      <c r="G115" s="12">
        <v>513.4</v>
      </c>
      <c r="H115" s="12">
        <v>0</v>
      </c>
      <c r="I115" s="12">
        <v>0</v>
      </c>
      <c r="J115" s="12">
        <v>0</v>
      </c>
      <c r="K115" s="12">
        <v>0</v>
      </c>
      <c r="L115" s="12">
        <v>355.97</v>
      </c>
      <c r="M115" s="12">
        <f t="shared" si="2"/>
        <v>12696.72</v>
      </c>
      <c r="N115" s="12">
        <v>1397.57</v>
      </c>
      <c r="O115" s="12">
        <v>0</v>
      </c>
      <c r="P115" s="12">
        <v>1228.0999999999999</v>
      </c>
      <c r="Q115" s="12">
        <v>7425.0499999999993</v>
      </c>
      <c r="R115" s="12">
        <f t="shared" si="3"/>
        <v>10050.719999999999</v>
      </c>
      <c r="S115" s="12">
        <v>2646</v>
      </c>
    </row>
    <row r="116" spans="1:19" s="1" customFormat="1" ht="11.25" x14ac:dyDescent="0.2">
      <c r="A116" s="2" t="s">
        <v>178</v>
      </c>
      <c r="B116" s="1" t="s">
        <v>179</v>
      </c>
      <c r="C116" s="12">
        <v>11438.1</v>
      </c>
      <c r="D116" s="12">
        <v>400</v>
      </c>
      <c r="E116" s="12">
        <v>802</v>
      </c>
      <c r="F116" s="12">
        <v>482</v>
      </c>
      <c r="G116" s="12">
        <v>513.4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f t="shared" si="2"/>
        <v>13635.5</v>
      </c>
      <c r="N116" s="12">
        <v>1636.1</v>
      </c>
      <c r="O116" s="12">
        <v>0</v>
      </c>
      <c r="P116" s="12">
        <v>1315.38</v>
      </c>
      <c r="Q116" s="12">
        <v>5966.02</v>
      </c>
      <c r="R116" s="12">
        <f t="shared" si="3"/>
        <v>8917.5</v>
      </c>
      <c r="S116" s="12">
        <v>4718</v>
      </c>
    </row>
    <row r="117" spans="1:19" s="1" customFormat="1" ht="11.25" x14ac:dyDescent="0.2">
      <c r="A117" s="2" t="s">
        <v>180</v>
      </c>
      <c r="B117" s="1" t="s">
        <v>181</v>
      </c>
      <c r="C117" s="12">
        <v>10679.1</v>
      </c>
      <c r="D117" s="12">
        <v>400</v>
      </c>
      <c r="E117" s="12">
        <v>737</v>
      </c>
      <c r="F117" s="12">
        <v>455</v>
      </c>
      <c r="G117" s="12">
        <v>410.72</v>
      </c>
      <c r="H117" s="12">
        <v>0</v>
      </c>
      <c r="I117" s="12">
        <v>0</v>
      </c>
      <c r="J117" s="12">
        <v>0</v>
      </c>
      <c r="K117" s="12">
        <v>0</v>
      </c>
      <c r="L117" s="12">
        <v>1067.9100000000001</v>
      </c>
      <c r="M117" s="12">
        <f t="shared" si="2"/>
        <v>13749.73</v>
      </c>
      <c r="N117" s="12">
        <v>1546.46</v>
      </c>
      <c r="O117" s="12">
        <v>0</v>
      </c>
      <c r="P117" s="12">
        <v>1228.0999999999999</v>
      </c>
      <c r="Q117" s="12">
        <v>6618.67</v>
      </c>
      <c r="R117" s="12">
        <f t="shared" si="3"/>
        <v>9393.23</v>
      </c>
      <c r="S117" s="12">
        <v>4356.5</v>
      </c>
    </row>
    <row r="118" spans="1:19" s="1" customFormat="1" ht="11.25" x14ac:dyDescent="0.2">
      <c r="A118" s="2" t="s">
        <v>182</v>
      </c>
      <c r="B118" s="1" t="s">
        <v>183</v>
      </c>
      <c r="C118" s="12">
        <v>10640.54</v>
      </c>
      <c r="D118" s="12">
        <v>711.94</v>
      </c>
      <c r="E118" s="12">
        <v>737</v>
      </c>
      <c r="F118" s="12">
        <v>455</v>
      </c>
      <c r="G118" s="12">
        <v>308.04000000000002</v>
      </c>
      <c r="H118" s="12">
        <v>0</v>
      </c>
      <c r="I118" s="12">
        <v>0</v>
      </c>
      <c r="J118" s="12">
        <v>0</v>
      </c>
      <c r="K118" s="12">
        <v>0</v>
      </c>
      <c r="L118" s="12">
        <v>355.97</v>
      </c>
      <c r="M118" s="12">
        <f t="shared" si="2"/>
        <v>13208.490000000002</v>
      </c>
      <c r="N118" s="12">
        <v>1506.88</v>
      </c>
      <c r="O118" s="12">
        <v>0</v>
      </c>
      <c r="P118" s="12">
        <v>1228.0999999999999</v>
      </c>
      <c r="Q118" s="12">
        <v>7561.010000000002</v>
      </c>
      <c r="R118" s="12">
        <f t="shared" si="3"/>
        <v>10295.990000000002</v>
      </c>
      <c r="S118" s="12">
        <v>2912.5</v>
      </c>
    </row>
    <row r="119" spans="1:19" s="1" customFormat="1" ht="11.25" x14ac:dyDescent="0.2">
      <c r="A119" s="2" t="s">
        <v>184</v>
      </c>
      <c r="B119" s="1" t="s">
        <v>185</v>
      </c>
      <c r="C119" s="12">
        <v>10656</v>
      </c>
      <c r="D119" s="12">
        <v>400</v>
      </c>
      <c r="E119" s="12">
        <v>737</v>
      </c>
      <c r="F119" s="12">
        <v>455</v>
      </c>
      <c r="G119" s="12">
        <v>308.04000000000002</v>
      </c>
      <c r="H119" s="12">
        <v>0</v>
      </c>
      <c r="I119" s="12">
        <v>0</v>
      </c>
      <c r="J119" s="12">
        <v>0</v>
      </c>
      <c r="K119" s="12">
        <v>0</v>
      </c>
      <c r="L119" s="12">
        <v>1065.5999999999999</v>
      </c>
      <c r="M119" s="12">
        <f t="shared" si="2"/>
        <v>13621.640000000001</v>
      </c>
      <c r="N119" s="12">
        <v>1519.34</v>
      </c>
      <c r="O119" s="12">
        <v>0</v>
      </c>
      <c r="P119" s="12">
        <v>1225.44</v>
      </c>
      <c r="Q119" s="12">
        <v>5584.8600000000006</v>
      </c>
      <c r="R119" s="12">
        <f t="shared" si="3"/>
        <v>8329.64</v>
      </c>
      <c r="S119" s="12">
        <v>5292</v>
      </c>
    </row>
    <row r="120" spans="1:19" s="1" customFormat="1" ht="11.25" x14ac:dyDescent="0.2">
      <c r="A120" s="2" t="s">
        <v>186</v>
      </c>
      <c r="B120" s="1" t="s">
        <v>187</v>
      </c>
      <c r="C120" s="12">
        <v>10659.08</v>
      </c>
      <c r="D120" s="12">
        <v>0</v>
      </c>
      <c r="E120" s="12">
        <v>737</v>
      </c>
      <c r="F120" s="12">
        <v>455</v>
      </c>
      <c r="G120" s="12">
        <v>308.04000000000002</v>
      </c>
      <c r="H120" s="12">
        <v>0</v>
      </c>
      <c r="I120" s="12">
        <v>0</v>
      </c>
      <c r="J120" s="12">
        <v>0</v>
      </c>
      <c r="K120" s="12">
        <v>0</v>
      </c>
      <c r="L120" s="12">
        <v>355.97</v>
      </c>
      <c r="M120" s="12">
        <f t="shared" si="2"/>
        <v>12515.09</v>
      </c>
      <c r="N120" s="12">
        <v>1358.77</v>
      </c>
      <c r="O120" s="12">
        <v>0</v>
      </c>
      <c r="P120" s="12">
        <v>1228.0999999999999</v>
      </c>
      <c r="Q120" s="12">
        <v>4328.7200000000012</v>
      </c>
      <c r="R120" s="12">
        <f t="shared" si="3"/>
        <v>6915.5900000000011</v>
      </c>
      <c r="S120" s="12">
        <v>5599.5</v>
      </c>
    </row>
    <row r="121" spans="1:19" s="1" customFormat="1" ht="11.25" x14ac:dyDescent="0.2">
      <c r="A121" s="2" t="s">
        <v>188</v>
      </c>
      <c r="B121" s="1" t="s">
        <v>189</v>
      </c>
      <c r="C121" s="12">
        <v>11438.1</v>
      </c>
      <c r="D121" s="12">
        <v>200</v>
      </c>
      <c r="E121" s="12">
        <v>802</v>
      </c>
      <c r="F121" s="12">
        <v>482</v>
      </c>
      <c r="G121" s="12">
        <v>308.04000000000002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f t="shared" si="2"/>
        <v>13230.140000000001</v>
      </c>
      <c r="N121" s="12">
        <v>1549.52</v>
      </c>
      <c r="O121" s="12">
        <v>0</v>
      </c>
      <c r="P121" s="12">
        <v>1315.38</v>
      </c>
      <c r="Q121" s="12">
        <v>6181.2400000000016</v>
      </c>
      <c r="R121" s="12">
        <f t="shared" si="3"/>
        <v>9046.1400000000012</v>
      </c>
      <c r="S121" s="12">
        <v>4184</v>
      </c>
    </row>
    <row r="122" spans="1:19" s="1" customFormat="1" ht="11.25" x14ac:dyDescent="0.2">
      <c r="A122" s="2" t="s">
        <v>190</v>
      </c>
      <c r="B122" s="1" t="s">
        <v>191</v>
      </c>
      <c r="C122" s="12">
        <v>10679.1</v>
      </c>
      <c r="D122" s="12">
        <v>200</v>
      </c>
      <c r="E122" s="12">
        <v>737</v>
      </c>
      <c r="F122" s="12">
        <v>455</v>
      </c>
      <c r="G122" s="12">
        <v>205.36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f t="shared" ref="M122:M179" si="4">SUM(C122:L122)</f>
        <v>12276.460000000001</v>
      </c>
      <c r="N122" s="12">
        <v>1345.82</v>
      </c>
      <c r="O122" s="12">
        <v>0</v>
      </c>
      <c r="P122" s="12">
        <v>1228.0999999999999</v>
      </c>
      <c r="Q122" s="12">
        <v>4074.5400000000009</v>
      </c>
      <c r="R122" s="12">
        <f t="shared" ref="R122:R179" si="5">SUM(N122:Q122)</f>
        <v>6648.4600000000009</v>
      </c>
      <c r="S122" s="12">
        <v>5628</v>
      </c>
    </row>
    <row r="123" spans="1:19" s="1" customFormat="1" ht="11.25" x14ac:dyDescent="0.2">
      <c r="A123" s="2" t="s">
        <v>192</v>
      </c>
      <c r="B123" s="1" t="s">
        <v>193</v>
      </c>
      <c r="C123" s="12">
        <v>11415.86</v>
      </c>
      <c r="D123" s="12">
        <v>0</v>
      </c>
      <c r="E123" s="12">
        <v>802</v>
      </c>
      <c r="F123" s="12">
        <v>482</v>
      </c>
      <c r="G123" s="12">
        <v>205.36</v>
      </c>
      <c r="H123" s="12">
        <v>0</v>
      </c>
      <c r="I123" s="12">
        <v>0</v>
      </c>
      <c r="J123" s="12">
        <v>0</v>
      </c>
      <c r="K123" s="12">
        <v>0</v>
      </c>
      <c r="L123" s="12">
        <v>762.24</v>
      </c>
      <c r="M123" s="12">
        <f t="shared" si="4"/>
        <v>13667.460000000001</v>
      </c>
      <c r="N123" s="12">
        <v>1561.52</v>
      </c>
      <c r="O123" s="12">
        <v>0</v>
      </c>
      <c r="P123" s="12">
        <v>1315.38</v>
      </c>
      <c r="Q123" s="12">
        <v>4797.5600000000013</v>
      </c>
      <c r="R123" s="12">
        <f t="shared" si="5"/>
        <v>7674.4600000000009</v>
      </c>
      <c r="S123" s="12">
        <v>5993</v>
      </c>
    </row>
    <row r="124" spans="1:19" s="1" customFormat="1" ht="11.25" x14ac:dyDescent="0.2">
      <c r="A124" s="2" t="s">
        <v>194</v>
      </c>
      <c r="B124" s="1" t="s">
        <v>195</v>
      </c>
      <c r="C124" s="12">
        <v>10669.46</v>
      </c>
      <c r="D124" s="12">
        <v>711.94</v>
      </c>
      <c r="E124" s="12">
        <v>737</v>
      </c>
      <c r="F124" s="12">
        <v>455</v>
      </c>
      <c r="G124" s="12">
        <v>205.36</v>
      </c>
      <c r="H124" s="12">
        <v>0</v>
      </c>
      <c r="I124" s="12">
        <v>0</v>
      </c>
      <c r="J124" s="12">
        <v>0</v>
      </c>
      <c r="K124" s="12">
        <v>0</v>
      </c>
      <c r="L124" s="12">
        <v>355.97</v>
      </c>
      <c r="M124" s="12">
        <f t="shared" si="4"/>
        <v>13134.73</v>
      </c>
      <c r="N124" s="12">
        <v>1491.13</v>
      </c>
      <c r="O124" s="12">
        <v>0</v>
      </c>
      <c r="P124" s="12">
        <v>1228.0999999999999</v>
      </c>
      <c r="Q124" s="12">
        <v>6326</v>
      </c>
      <c r="R124" s="12">
        <f t="shared" si="5"/>
        <v>9045.23</v>
      </c>
      <c r="S124" s="12">
        <v>4089.5</v>
      </c>
    </row>
    <row r="125" spans="1:19" s="1" customFormat="1" ht="11.25" x14ac:dyDescent="0.2">
      <c r="A125" s="2" t="s">
        <v>196</v>
      </c>
      <c r="B125" s="1" t="s">
        <v>197</v>
      </c>
      <c r="C125" s="12">
        <v>10670.2</v>
      </c>
      <c r="D125" s="12">
        <v>0</v>
      </c>
      <c r="E125" s="12">
        <v>737</v>
      </c>
      <c r="F125" s="12">
        <v>455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1067.9100000000001</v>
      </c>
      <c r="M125" s="12">
        <f t="shared" si="4"/>
        <v>12930.11</v>
      </c>
      <c r="N125" s="12">
        <v>1371.38</v>
      </c>
      <c r="O125" s="12">
        <v>0</v>
      </c>
      <c r="P125" s="12">
        <v>1228.0999999999999</v>
      </c>
      <c r="Q125" s="12">
        <v>1828.630000000001</v>
      </c>
      <c r="R125" s="12">
        <f t="shared" si="5"/>
        <v>4428.1100000000006</v>
      </c>
      <c r="S125" s="12">
        <v>8502</v>
      </c>
    </row>
    <row r="126" spans="1:19" s="1" customFormat="1" ht="11.25" x14ac:dyDescent="0.2">
      <c r="A126" s="2" t="s">
        <v>198</v>
      </c>
      <c r="B126" s="1" t="s">
        <v>199</v>
      </c>
      <c r="C126" s="12">
        <v>10679.1</v>
      </c>
      <c r="D126" s="12">
        <v>400</v>
      </c>
      <c r="E126" s="12">
        <v>737</v>
      </c>
      <c r="F126" s="12">
        <v>455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1067.9100000000001</v>
      </c>
      <c r="M126" s="12">
        <f t="shared" si="4"/>
        <v>13339.01</v>
      </c>
      <c r="N126" s="12">
        <v>1458.72</v>
      </c>
      <c r="O126" s="12">
        <v>0</v>
      </c>
      <c r="P126" s="12">
        <v>1228.0999999999999</v>
      </c>
      <c r="Q126" s="12">
        <v>3593.6900000000005</v>
      </c>
      <c r="R126" s="12">
        <f t="shared" si="5"/>
        <v>6280.51</v>
      </c>
      <c r="S126" s="12">
        <v>7058.5</v>
      </c>
    </row>
    <row r="127" spans="1:19" s="1" customFormat="1" ht="11.25" x14ac:dyDescent="0.2">
      <c r="A127" s="2" t="s">
        <v>200</v>
      </c>
      <c r="B127" s="1" t="s">
        <v>201</v>
      </c>
      <c r="C127" s="12">
        <v>10679.1</v>
      </c>
      <c r="D127" s="12">
        <v>200</v>
      </c>
      <c r="E127" s="12">
        <v>737</v>
      </c>
      <c r="F127" s="12">
        <v>455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711.94</v>
      </c>
      <c r="M127" s="12">
        <f t="shared" si="4"/>
        <v>12783.04</v>
      </c>
      <c r="N127" s="12">
        <v>1377.99</v>
      </c>
      <c r="O127" s="12">
        <v>0</v>
      </c>
      <c r="P127" s="12">
        <v>1228.0999999999999</v>
      </c>
      <c r="Q127" s="12">
        <v>256.45000000000073</v>
      </c>
      <c r="R127" s="12">
        <f t="shared" si="5"/>
        <v>2862.5400000000009</v>
      </c>
      <c r="S127" s="12">
        <v>9920.5</v>
      </c>
    </row>
    <row r="128" spans="1:19" s="6" customFormat="1" ht="11.25" x14ac:dyDescent="0.2">
      <c r="A128" s="14"/>
      <c r="C128" s="6" t="s">
        <v>545</v>
      </c>
      <c r="D128" s="6" t="s">
        <v>545</v>
      </c>
      <c r="E128" s="6" t="s">
        <v>545</v>
      </c>
      <c r="F128" s="6" t="s">
        <v>545</v>
      </c>
      <c r="G128" s="6" t="s">
        <v>545</v>
      </c>
      <c r="H128" s="6" t="s">
        <v>545</v>
      </c>
      <c r="I128" s="6" t="s">
        <v>545</v>
      </c>
      <c r="J128" s="6" t="s">
        <v>545</v>
      </c>
      <c r="K128" s="6" t="s">
        <v>545</v>
      </c>
      <c r="L128" s="6" t="s">
        <v>545</v>
      </c>
      <c r="M128" s="6" t="s">
        <v>545</v>
      </c>
      <c r="N128" s="6" t="s">
        <v>545</v>
      </c>
      <c r="O128" s="6" t="s">
        <v>545</v>
      </c>
      <c r="P128" s="6" t="s">
        <v>545</v>
      </c>
      <c r="Q128" s="6" t="s">
        <v>545</v>
      </c>
      <c r="R128" s="6" t="s">
        <v>545</v>
      </c>
      <c r="S128" s="6" t="s">
        <v>545</v>
      </c>
    </row>
    <row r="129" spans="1:19" s="1" customFormat="1" ht="11.25" x14ac:dyDescent="0.2">
      <c r="A129" s="11" t="s">
        <v>540</v>
      </c>
      <c r="C129" s="12"/>
      <c r="L129" s="12"/>
      <c r="M129" s="12"/>
      <c r="N129" s="12"/>
      <c r="R129" s="12"/>
    </row>
    <row r="130" spans="1:19" s="1" customFormat="1" ht="11.25" x14ac:dyDescent="0.2">
      <c r="A130" s="2" t="s">
        <v>202</v>
      </c>
      <c r="B130" s="1" t="s">
        <v>203</v>
      </c>
      <c r="C130" s="12">
        <v>12995.96</v>
      </c>
      <c r="D130" s="12">
        <v>200</v>
      </c>
      <c r="E130" s="12">
        <v>941</v>
      </c>
      <c r="F130" s="12">
        <v>645</v>
      </c>
      <c r="G130" s="12">
        <v>513.4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f t="shared" si="4"/>
        <v>15295.359999999999</v>
      </c>
      <c r="N130" s="12">
        <v>1990.65</v>
      </c>
      <c r="O130" s="12">
        <v>0</v>
      </c>
      <c r="P130" s="12">
        <v>1495.68</v>
      </c>
      <c r="Q130" s="12">
        <v>6666.0299999999988</v>
      </c>
      <c r="R130" s="12">
        <f t="shared" si="5"/>
        <v>10152.359999999999</v>
      </c>
      <c r="S130" s="12">
        <v>5143</v>
      </c>
    </row>
    <row r="131" spans="1:19" s="1" customFormat="1" ht="11.25" x14ac:dyDescent="0.2">
      <c r="A131" s="2" t="s">
        <v>204</v>
      </c>
      <c r="B131" s="1" t="s">
        <v>205</v>
      </c>
      <c r="C131" s="12">
        <v>11069.1</v>
      </c>
      <c r="D131" s="12">
        <v>400</v>
      </c>
      <c r="E131" s="12">
        <v>788</v>
      </c>
      <c r="F131" s="12">
        <v>468</v>
      </c>
      <c r="G131" s="12">
        <v>410.72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f t="shared" si="4"/>
        <v>13135.82</v>
      </c>
      <c r="N131" s="12">
        <v>1529.38</v>
      </c>
      <c r="O131" s="12">
        <v>0</v>
      </c>
      <c r="P131" s="12">
        <v>1272.94</v>
      </c>
      <c r="Q131" s="12">
        <v>4744</v>
      </c>
      <c r="R131" s="12">
        <f t="shared" si="5"/>
        <v>7546.32</v>
      </c>
      <c r="S131" s="12">
        <v>5589.5</v>
      </c>
    </row>
    <row r="132" spans="1:19" s="1" customFormat="1" ht="11.25" x14ac:dyDescent="0.2">
      <c r="A132" s="2" t="s">
        <v>206</v>
      </c>
      <c r="B132" s="1" t="s">
        <v>207</v>
      </c>
      <c r="C132" s="12">
        <v>11069.1</v>
      </c>
      <c r="D132" s="12">
        <v>400</v>
      </c>
      <c r="E132" s="12">
        <v>788</v>
      </c>
      <c r="F132" s="12">
        <v>468</v>
      </c>
      <c r="G132" s="12">
        <v>410.72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f t="shared" si="4"/>
        <v>13135.82</v>
      </c>
      <c r="N132" s="12">
        <v>1529.38</v>
      </c>
      <c r="O132" s="12">
        <v>0</v>
      </c>
      <c r="P132" s="12">
        <v>1272.94</v>
      </c>
      <c r="Q132" s="12">
        <v>2372</v>
      </c>
      <c r="R132" s="12">
        <f t="shared" si="5"/>
        <v>5174.32</v>
      </c>
      <c r="S132" s="12">
        <v>7961.5</v>
      </c>
    </row>
    <row r="133" spans="1:19" s="1" customFormat="1" ht="11.25" x14ac:dyDescent="0.2">
      <c r="A133" s="2" t="s">
        <v>208</v>
      </c>
      <c r="B133" s="1" t="s">
        <v>209</v>
      </c>
      <c r="C133" s="12">
        <v>11069.1</v>
      </c>
      <c r="D133" s="12">
        <v>400</v>
      </c>
      <c r="E133" s="12">
        <v>788</v>
      </c>
      <c r="F133" s="12">
        <v>468</v>
      </c>
      <c r="G133" s="12">
        <v>205.36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f t="shared" si="4"/>
        <v>12930.460000000001</v>
      </c>
      <c r="N133" s="12">
        <v>1485.52</v>
      </c>
      <c r="O133" s="12">
        <v>0</v>
      </c>
      <c r="P133" s="12">
        <v>1272.94</v>
      </c>
      <c r="Q133" s="12">
        <v>6077</v>
      </c>
      <c r="R133" s="12">
        <f t="shared" si="5"/>
        <v>8835.4599999999991</v>
      </c>
      <c r="S133" s="12">
        <v>4095</v>
      </c>
    </row>
    <row r="134" spans="1:19" s="1" customFormat="1" ht="11.25" x14ac:dyDescent="0.2">
      <c r="A134" s="2" t="s">
        <v>210</v>
      </c>
      <c r="B134" s="1" t="s">
        <v>211</v>
      </c>
      <c r="C134" s="12">
        <v>11069.1</v>
      </c>
      <c r="D134" s="12">
        <v>400</v>
      </c>
      <c r="E134" s="12">
        <v>788</v>
      </c>
      <c r="F134" s="12">
        <v>468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f t="shared" si="4"/>
        <v>12725.1</v>
      </c>
      <c r="N134" s="12">
        <v>1441.64</v>
      </c>
      <c r="O134" s="12">
        <v>0</v>
      </c>
      <c r="P134" s="12">
        <v>1272.94</v>
      </c>
      <c r="Q134" s="12">
        <v>2.0000000000436557E-2</v>
      </c>
      <c r="R134" s="12">
        <f t="shared" si="5"/>
        <v>2714.6000000000004</v>
      </c>
      <c r="S134" s="12">
        <v>10010.5</v>
      </c>
    </row>
    <row r="135" spans="1:19" s="1" customFormat="1" ht="11.25" x14ac:dyDescent="0.2">
      <c r="A135" s="2" t="s">
        <v>212</v>
      </c>
      <c r="B135" s="1" t="s">
        <v>213</v>
      </c>
      <c r="C135" s="12">
        <v>11069.1</v>
      </c>
      <c r="D135" s="12">
        <v>0</v>
      </c>
      <c r="E135" s="12">
        <v>788</v>
      </c>
      <c r="F135" s="12">
        <v>468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f t="shared" si="4"/>
        <v>12325.1</v>
      </c>
      <c r="N135" s="12">
        <v>1356.2</v>
      </c>
      <c r="O135" s="12">
        <v>0</v>
      </c>
      <c r="P135" s="12">
        <v>1272.94</v>
      </c>
      <c r="Q135" s="12">
        <v>6094.9599999999991</v>
      </c>
      <c r="R135" s="12">
        <f t="shared" si="5"/>
        <v>8724.0999999999985</v>
      </c>
      <c r="S135" s="12">
        <v>3601</v>
      </c>
    </row>
    <row r="136" spans="1:19" s="6" customFormat="1" ht="11.25" x14ac:dyDescent="0.2">
      <c r="A136" s="14"/>
      <c r="C136" s="6" t="s">
        <v>545</v>
      </c>
      <c r="D136" s="6" t="s">
        <v>545</v>
      </c>
      <c r="E136" s="6" t="s">
        <v>545</v>
      </c>
      <c r="F136" s="6" t="s">
        <v>545</v>
      </c>
      <c r="G136" s="6" t="s">
        <v>545</v>
      </c>
      <c r="H136" s="6" t="s">
        <v>545</v>
      </c>
      <c r="I136" s="6" t="s">
        <v>545</v>
      </c>
      <c r="J136" s="6" t="s">
        <v>545</v>
      </c>
      <c r="K136" s="6" t="s">
        <v>545</v>
      </c>
      <c r="L136" s="6" t="s">
        <v>545</v>
      </c>
      <c r="M136" s="6" t="s">
        <v>545</v>
      </c>
      <c r="N136" s="6" t="s">
        <v>545</v>
      </c>
      <c r="O136" s="6" t="s">
        <v>545</v>
      </c>
      <c r="P136" s="6" t="s">
        <v>545</v>
      </c>
      <c r="Q136" s="6" t="s">
        <v>545</v>
      </c>
      <c r="R136" s="6" t="s">
        <v>545</v>
      </c>
      <c r="S136" s="6" t="s">
        <v>545</v>
      </c>
    </row>
    <row r="137" spans="1:19" s="1" customFormat="1" ht="11.25" x14ac:dyDescent="0.2">
      <c r="A137" s="11" t="s">
        <v>541</v>
      </c>
      <c r="C137" s="12"/>
      <c r="L137" s="12"/>
      <c r="M137" s="12"/>
      <c r="N137" s="12"/>
      <c r="R137" s="12"/>
    </row>
    <row r="138" spans="1:19" s="1" customFormat="1" ht="11.25" x14ac:dyDescent="0.2">
      <c r="A138" s="2" t="s">
        <v>214</v>
      </c>
      <c r="B138" s="1" t="s">
        <v>215</v>
      </c>
      <c r="C138" s="12">
        <v>13005.9</v>
      </c>
      <c r="D138" s="12">
        <v>400</v>
      </c>
      <c r="E138" s="12">
        <v>941</v>
      </c>
      <c r="F138" s="12">
        <v>645</v>
      </c>
      <c r="G138" s="12">
        <v>308.04000000000002</v>
      </c>
      <c r="H138" s="12">
        <v>0</v>
      </c>
      <c r="I138" s="12">
        <v>0</v>
      </c>
      <c r="J138" s="12">
        <v>0</v>
      </c>
      <c r="K138" s="12">
        <v>0</v>
      </c>
      <c r="L138" s="12">
        <v>867.03</v>
      </c>
      <c r="M138" s="12">
        <f t="shared" si="4"/>
        <v>16166.970000000001</v>
      </c>
      <c r="N138" s="12">
        <v>2086.6</v>
      </c>
      <c r="O138" s="12">
        <v>0</v>
      </c>
      <c r="P138" s="12">
        <v>1495.68</v>
      </c>
      <c r="Q138" s="12">
        <v>8099.1900000000023</v>
      </c>
      <c r="R138" s="12">
        <f t="shared" si="5"/>
        <v>11681.470000000001</v>
      </c>
      <c r="S138" s="12">
        <v>4485.5</v>
      </c>
    </row>
    <row r="139" spans="1:19" s="1" customFormat="1" ht="11.25" x14ac:dyDescent="0.2">
      <c r="A139" s="2" t="s">
        <v>216</v>
      </c>
      <c r="B139" s="1" t="s">
        <v>217</v>
      </c>
      <c r="C139" s="12">
        <v>11069.1</v>
      </c>
      <c r="D139" s="12">
        <v>400</v>
      </c>
      <c r="E139" s="12">
        <v>788</v>
      </c>
      <c r="F139" s="12">
        <v>468</v>
      </c>
      <c r="G139" s="12">
        <v>205.36</v>
      </c>
      <c r="H139" s="12">
        <v>1475.88</v>
      </c>
      <c r="I139" s="12">
        <v>0</v>
      </c>
      <c r="J139" s="12">
        <v>0</v>
      </c>
      <c r="K139" s="12">
        <v>0</v>
      </c>
      <c r="L139" s="12">
        <v>737.94</v>
      </c>
      <c r="M139" s="12">
        <f t="shared" si="4"/>
        <v>15144.28</v>
      </c>
      <c r="N139" s="12">
        <v>1840.17</v>
      </c>
      <c r="O139" s="12">
        <v>0</v>
      </c>
      <c r="P139" s="12">
        <v>1272.94</v>
      </c>
      <c r="Q139" s="12">
        <v>6948.17</v>
      </c>
      <c r="R139" s="12">
        <f t="shared" si="5"/>
        <v>10061.280000000001</v>
      </c>
      <c r="S139" s="12">
        <v>5083</v>
      </c>
    </row>
    <row r="140" spans="1:19" s="6" customFormat="1" ht="11.25" x14ac:dyDescent="0.2">
      <c r="A140" s="14"/>
      <c r="C140" s="6" t="s">
        <v>545</v>
      </c>
      <c r="D140" s="6" t="s">
        <v>545</v>
      </c>
      <c r="E140" s="6" t="s">
        <v>545</v>
      </c>
      <c r="F140" s="6" t="s">
        <v>545</v>
      </c>
      <c r="G140" s="6" t="s">
        <v>545</v>
      </c>
      <c r="H140" s="6" t="s">
        <v>545</v>
      </c>
      <c r="I140" s="6" t="s">
        <v>545</v>
      </c>
      <c r="J140" s="6" t="s">
        <v>545</v>
      </c>
      <c r="K140" s="6" t="s">
        <v>545</v>
      </c>
      <c r="L140" s="6" t="s">
        <v>545</v>
      </c>
      <c r="M140" s="6" t="s">
        <v>545</v>
      </c>
      <c r="N140" s="6" t="s">
        <v>545</v>
      </c>
      <c r="O140" s="6" t="s">
        <v>545</v>
      </c>
      <c r="P140" s="6" t="s">
        <v>545</v>
      </c>
      <c r="Q140" s="6" t="s">
        <v>545</v>
      </c>
      <c r="R140" s="6" t="s">
        <v>545</v>
      </c>
      <c r="S140" s="6" t="s">
        <v>545</v>
      </c>
    </row>
    <row r="141" spans="1:19" s="1" customFormat="1" ht="11.25" x14ac:dyDescent="0.2">
      <c r="A141" s="11" t="s">
        <v>542</v>
      </c>
      <c r="C141" s="12"/>
      <c r="L141" s="12"/>
      <c r="M141" s="12"/>
      <c r="N141" s="12"/>
      <c r="R141" s="12"/>
    </row>
    <row r="142" spans="1:19" s="1" customFormat="1" ht="11.25" x14ac:dyDescent="0.2">
      <c r="A142" s="2" t="s">
        <v>218</v>
      </c>
      <c r="B142" s="1" t="s">
        <v>219</v>
      </c>
      <c r="C142" s="12">
        <v>12525</v>
      </c>
      <c r="D142" s="12">
        <v>400</v>
      </c>
      <c r="E142" s="12">
        <v>903</v>
      </c>
      <c r="F142" s="12">
        <v>549</v>
      </c>
      <c r="G142" s="12">
        <v>616.79999999999995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f t="shared" si="4"/>
        <v>14993.8</v>
      </c>
      <c r="N142" s="12">
        <v>1926.24</v>
      </c>
      <c r="O142" s="12">
        <v>0</v>
      </c>
      <c r="P142" s="12">
        <v>1440.38</v>
      </c>
      <c r="Q142" s="12">
        <v>4251.18</v>
      </c>
      <c r="R142" s="12">
        <f t="shared" si="5"/>
        <v>7617.8</v>
      </c>
      <c r="S142" s="12">
        <v>7376</v>
      </c>
    </row>
    <row r="143" spans="1:19" s="1" customFormat="1" ht="11.25" x14ac:dyDescent="0.2">
      <c r="A143" s="2" t="s">
        <v>220</v>
      </c>
      <c r="B143" s="1" t="s">
        <v>221</v>
      </c>
      <c r="C143" s="12">
        <v>10679.1</v>
      </c>
      <c r="D143" s="12">
        <v>400</v>
      </c>
      <c r="E143" s="12">
        <v>737</v>
      </c>
      <c r="F143" s="12">
        <v>455</v>
      </c>
      <c r="G143" s="12">
        <v>513.4</v>
      </c>
      <c r="H143" s="12">
        <v>0</v>
      </c>
      <c r="I143" s="12">
        <v>0</v>
      </c>
      <c r="J143" s="12">
        <v>0</v>
      </c>
      <c r="K143" s="12">
        <v>0</v>
      </c>
      <c r="L143" s="12">
        <v>355.97</v>
      </c>
      <c r="M143" s="12">
        <f t="shared" si="4"/>
        <v>13140.47</v>
      </c>
      <c r="N143" s="12">
        <v>1492.36</v>
      </c>
      <c r="O143" s="12">
        <v>0</v>
      </c>
      <c r="P143" s="12">
        <v>1228.0999999999999</v>
      </c>
      <c r="Q143" s="12">
        <v>4045.5099999999984</v>
      </c>
      <c r="R143" s="12">
        <f t="shared" si="5"/>
        <v>6765.9699999999984</v>
      </c>
      <c r="S143" s="12">
        <v>6374.5</v>
      </c>
    </row>
    <row r="144" spans="1:19" s="1" customFormat="1" ht="11.25" x14ac:dyDescent="0.2">
      <c r="A144" s="2" t="s">
        <v>222</v>
      </c>
      <c r="B144" s="1" t="s">
        <v>223</v>
      </c>
      <c r="C144" s="12">
        <v>12525</v>
      </c>
      <c r="D144" s="12">
        <v>400</v>
      </c>
      <c r="E144" s="12">
        <v>903</v>
      </c>
      <c r="F144" s="12">
        <v>549</v>
      </c>
      <c r="G144" s="12">
        <v>513.4</v>
      </c>
      <c r="H144" s="12">
        <v>0</v>
      </c>
      <c r="I144" s="12">
        <v>0</v>
      </c>
      <c r="J144" s="12">
        <v>0</v>
      </c>
      <c r="K144" s="12">
        <v>0</v>
      </c>
      <c r="L144" s="12">
        <v>1252.5</v>
      </c>
      <c r="M144" s="12">
        <f t="shared" si="4"/>
        <v>16142.9</v>
      </c>
      <c r="N144" s="12">
        <v>2037.92</v>
      </c>
      <c r="O144" s="12">
        <v>0</v>
      </c>
      <c r="P144" s="12">
        <v>1440.38</v>
      </c>
      <c r="Q144" s="12">
        <v>2977.0999999999985</v>
      </c>
      <c r="R144" s="12">
        <f t="shared" si="5"/>
        <v>6455.3999999999987</v>
      </c>
      <c r="S144" s="12">
        <v>9687.5</v>
      </c>
    </row>
    <row r="145" spans="1:19" s="1" customFormat="1" ht="11.25" x14ac:dyDescent="0.2">
      <c r="A145" s="2" t="s">
        <v>224</v>
      </c>
      <c r="B145" s="1" t="s">
        <v>225</v>
      </c>
      <c r="C145" s="12">
        <v>12525</v>
      </c>
      <c r="D145" s="12">
        <v>200</v>
      </c>
      <c r="E145" s="12">
        <v>903</v>
      </c>
      <c r="F145" s="12">
        <v>549</v>
      </c>
      <c r="G145" s="12">
        <v>410.72</v>
      </c>
      <c r="H145" s="12">
        <v>0</v>
      </c>
      <c r="I145" s="12">
        <v>0</v>
      </c>
      <c r="J145" s="12">
        <v>0</v>
      </c>
      <c r="K145" s="12">
        <v>0</v>
      </c>
      <c r="L145" s="12">
        <v>1252.5</v>
      </c>
      <c r="M145" s="12">
        <f t="shared" si="4"/>
        <v>15840.22</v>
      </c>
      <c r="N145" s="12">
        <v>1973.27</v>
      </c>
      <c r="O145" s="12">
        <v>0</v>
      </c>
      <c r="P145" s="12">
        <v>1440.38</v>
      </c>
      <c r="Q145" s="12">
        <v>8319.57</v>
      </c>
      <c r="R145" s="12">
        <f t="shared" si="5"/>
        <v>11733.22</v>
      </c>
      <c r="S145" s="12">
        <v>4107</v>
      </c>
    </row>
    <row r="146" spans="1:19" s="1" customFormat="1" ht="11.25" x14ac:dyDescent="0.2">
      <c r="A146" s="2" t="s">
        <v>226</v>
      </c>
      <c r="B146" s="1" t="s">
        <v>227</v>
      </c>
      <c r="C146" s="12">
        <v>12525</v>
      </c>
      <c r="D146" s="12">
        <v>400</v>
      </c>
      <c r="E146" s="12">
        <v>903</v>
      </c>
      <c r="F146" s="12">
        <v>549</v>
      </c>
      <c r="G146" s="12">
        <v>410.72</v>
      </c>
      <c r="H146" s="12">
        <v>0</v>
      </c>
      <c r="I146" s="12">
        <v>0</v>
      </c>
      <c r="J146" s="12">
        <v>0</v>
      </c>
      <c r="K146" s="12">
        <v>0</v>
      </c>
      <c r="L146" s="12">
        <v>1252.5</v>
      </c>
      <c r="M146" s="12">
        <f t="shared" si="4"/>
        <v>16040.22</v>
      </c>
      <c r="N146" s="12">
        <v>2015.99</v>
      </c>
      <c r="O146" s="12">
        <v>0</v>
      </c>
      <c r="P146" s="12">
        <v>1440.38</v>
      </c>
      <c r="Q146" s="12">
        <v>7760.8499999999985</v>
      </c>
      <c r="R146" s="12">
        <f t="shared" si="5"/>
        <v>11217.219999999998</v>
      </c>
      <c r="S146" s="12">
        <v>4823</v>
      </c>
    </row>
    <row r="147" spans="1:19" s="1" customFormat="1" ht="11.25" x14ac:dyDescent="0.2">
      <c r="A147" s="2" t="s">
        <v>228</v>
      </c>
      <c r="B147" s="1" t="s">
        <v>229</v>
      </c>
      <c r="C147" s="12">
        <v>12057.9</v>
      </c>
      <c r="D147" s="12">
        <v>200</v>
      </c>
      <c r="E147" s="12">
        <v>915</v>
      </c>
      <c r="F147" s="12">
        <v>616</v>
      </c>
      <c r="G147" s="12">
        <v>410.72</v>
      </c>
      <c r="H147" s="12">
        <v>0</v>
      </c>
      <c r="I147" s="12">
        <v>0</v>
      </c>
      <c r="J147" s="12">
        <v>0</v>
      </c>
      <c r="K147" s="12">
        <v>0</v>
      </c>
      <c r="L147" s="12">
        <v>1205.79</v>
      </c>
      <c r="M147" s="12">
        <f t="shared" si="4"/>
        <v>15405.41</v>
      </c>
      <c r="N147" s="12">
        <v>1885.38</v>
      </c>
      <c r="O147" s="12">
        <v>0</v>
      </c>
      <c r="P147" s="12">
        <v>1386.66</v>
      </c>
      <c r="Q147" s="12">
        <v>3386.869999999999</v>
      </c>
      <c r="R147" s="12">
        <f t="shared" si="5"/>
        <v>6658.9099999999989</v>
      </c>
      <c r="S147" s="12">
        <v>8746.5</v>
      </c>
    </row>
    <row r="148" spans="1:19" s="1" customFormat="1" ht="11.25" x14ac:dyDescent="0.2">
      <c r="A148" s="2" t="s">
        <v>230</v>
      </c>
      <c r="B148" s="1" t="s">
        <v>231</v>
      </c>
      <c r="C148" s="12">
        <v>11438.1</v>
      </c>
      <c r="D148" s="12">
        <v>200</v>
      </c>
      <c r="E148" s="12">
        <v>802</v>
      </c>
      <c r="F148" s="12">
        <v>482</v>
      </c>
      <c r="G148" s="12">
        <v>410.72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f t="shared" si="4"/>
        <v>13332.82</v>
      </c>
      <c r="N148" s="12">
        <v>1571.46</v>
      </c>
      <c r="O148" s="12">
        <v>0</v>
      </c>
      <c r="P148" s="12">
        <v>1315.38</v>
      </c>
      <c r="Q148" s="12">
        <v>8166.98</v>
      </c>
      <c r="R148" s="12">
        <f t="shared" si="5"/>
        <v>11053.82</v>
      </c>
      <c r="S148" s="12">
        <v>2279</v>
      </c>
    </row>
    <row r="149" spans="1:19" s="1" customFormat="1" ht="11.25" x14ac:dyDescent="0.2">
      <c r="A149" s="2" t="s">
        <v>232</v>
      </c>
      <c r="B149" s="1" t="s">
        <v>233</v>
      </c>
      <c r="C149" s="12">
        <v>12525</v>
      </c>
      <c r="D149" s="12">
        <v>200</v>
      </c>
      <c r="E149" s="12">
        <v>903</v>
      </c>
      <c r="F149" s="12">
        <v>549</v>
      </c>
      <c r="G149" s="12">
        <v>410.72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f t="shared" si="4"/>
        <v>14587.72</v>
      </c>
      <c r="N149" s="12">
        <v>1839.5</v>
      </c>
      <c r="O149" s="12">
        <v>0</v>
      </c>
      <c r="P149" s="12">
        <v>1440.38</v>
      </c>
      <c r="Q149" s="12">
        <v>8345.34</v>
      </c>
      <c r="R149" s="12">
        <f t="shared" si="5"/>
        <v>11625.220000000001</v>
      </c>
      <c r="S149" s="12">
        <v>2962.5</v>
      </c>
    </row>
    <row r="150" spans="1:19" s="1" customFormat="1" ht="11.25" x14ac:dyDescent="0.2">
      <c r="A150" s="2" t="s">
        <v>234</v>
      </c>
      <c r="B150" s="1" t="s">
        <v>235</v>
      </c>
      <c r="C150" s="12">
        <v>12000.12</v>
      </c>
      <c r="D150" s="12">
        <v>0</v>
      </c>
      <c r="E150" s="12">
        <v>915</v>
      </c>
      <c r="F150" s="12">
        <v>614.15</v>
      </c>
      <c r="G150" s="12">
        <v>410.72</v>
      </c>
      <c r="H150" s="12">
        <v>0</v>
      </c>
      <c r="I150" s="12">
        <v>0</v>
      </c>
      <c r="J150" s="12">
        <v>0</v>
      </c>
      <c r="K150" s="12">
        <v>0</v>
      </c>
      <c r="L150" s="12">
        <v>1205.79</v>
      </c>
      <c r="M150" s="12">
        <f t="shared" si="4"/>
        <v>15145.779999999999</v>
      </c>
      <c r="N150" s="12">
        <v>1744.07</v>
      </c>
      <c r="O150" s="12">
        <v>0</v>
      </c>
      <c r="P150" s="12">
        <v>1386.64</v>
      </c>
      <c r="Q150" s="12">
        <v>6915.57</v>
      </c>
      <c r="R150" s="12">
        <f t="shared" si="5"/>
        <v>10046.279999999999</v>
      </c>
      <c r="S150" s="12">
        <v>5099.5</v>
      </c>
    </row>
    <row r="151" spans="1:19" s="1" customFormat="1" ht="11.25" x14ac:dyDescent="0.2">
      <c r="A151" s="2" t="s">
        <v>236</v>
      </c>
      <c r="B151" s="1" t="s">
        <v>237</v>
      </c>
      <c r="C151" s="12">
        <v>12525</v>
      </c>
      <c r="D151" s="12">
        <v>0</v>
      </c>
      <c r="E151" s="12">
        <v>903</v>
      </c>
      <c r="F151" s="12">
        <v>73.2</v>
      </c>
      <c r="G151" s="12">
        <v>308.04000000000002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f t="shared" si="4"/>
        <v>13809.240000000002</v>
      </c>
      <c r="N151" s="12">
        <v>0</v>
      </c>
      <c r="O151" s="13">
        <v>-197.64</v>
      </c>
      <c r="P151" s="12">
        <v>1440.38</v>
      </c>
      <c r="Q151" s="12">
        <v>6671.5000000000018</v>
      </c>
      <c r="R151" s="12">
        <f t="shared" si="5"/>
        <v>7914.2400000000016</v>
      </c>
      <c r="S151" s="12">
        <v>5895</v>
      </c>
    </row>
    <row r="152" spans="1:19" s="1" customFormat="1" ht="11.25" x14ac:dyDescent="0.2">
      <c r="A152" s="2" t="s">
        <v>238</v>
      </c>
      <c r="B152" s="1" t="s">
        <v>239</v>
      </c>
      <c r="C152" s="12">
        <v>10679.1</v>
      </c>
      <c r="D152" s="12">
        <v>200</v>
      </c>
      <c r="E152" s="12">
        <v>737</v>
      </c>
      <c r="F152" s="12">
        <v>455</v>
      </c>
      <c r="G152" s="12">
        <v>308.04000000000002</v>
      </c>
      <c r="H152" s="12">
        <v>0</v>
      </c>
      <c r="I152" s="12">
        <v>0</v>
      </c>
      <c r="J152" s="12">
        <v>0</v>
      </c>
      <c r="K152" s="12">
        <v>0</v>
      </c>
      <c r="L152" s="12">
        <v>355.97</v>
      </c>
      <c r="M152" s="12">
        <f t="shared" si="4"/>
        <v>12735.11</v>
      </c>
      <c r="N152" s="12">
        <v>1405.76</v>
      </c>
      <c r="O152" s="12">
        <v>0</v>
      </c>
      <c r="P152" s="12">
        <v>1228.0999999999999</v>
      </c>
      <c r="Q152" s="12">
        <v>256.75</v>
      </c>
      <c r="R152" s="12">
        <f t="shared" si="5"/>
        <v>2890.6099999999997</v>
      </c>
      <c r="S152" s="12">
        <v>9844.5</v>
      </c>
    </row>
    <row r="153" spans="1:19" s="1" customFormat="1" ht="11.25" x14ac:dyDescent="0.2">
      <c r="A153" s="2" t="s">
        <v>240</v>
      </c>
      <c r="B153" s="1" t="s">
        <v>241</v>
      </c>
      <c r="C153" s="12">
        <v>9030.1</v>
      </c>
      <c r="D153" s="12">
        <v>0</v>
      </c>
      <c r="E153" s="12">
        <v>687</v>
      </c>
      <c r="F153" s="12">
        <v>462</v>
      </c>
      <c r="G153" s="12">
        <v>308.04000000000002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f t="shared" si="4"/>
        <v>10487.140000000001</v>
      </c>
      <c r="N153" s="12">
        <v>1010.57</v>
      </c>
      <c r="O153" s="12">
        <v>0</v>
      </c>
      <c r="P153" s="12">
        <v>1040</v>
      </c>
      <c r="Q153" s="12">
        <v>3741.0700000000015</v>
      </c>
      <c r="R153" s="12">
        <f t="shared" si="5"/>
        <v>5791.6400000000012</v>
      </c>
      <c r="S153" s="12">
        <v>4695.5</v>
      </c>
    </row>
    <row r="154" spans="1:19" s="1" customFormat="1" ht="11.25" x14ac:dyDescent="0.2">
      <c r="A154" s="2" t="s">
        <v>242</v>
      </c>
      <c r="B154" s="1" t="s">
        <v>243</v>
      </c>
      <c r="C154" s="12">
        <v>12525</v>
      </c>
      <c r="D154" s="12">
        <v>400</v>
      </c>
      <c r="E154" s="12">
        <v>903</v>
      </c>
      <c r="F154" s="12">
        <v>549</v>
      </c>
      <c r="G154" s="12">
        <v>308.04000000000002</v>
      </c>
      <c r="H154" s="12">
        <v>0</v>
      </c>
      <c r="I154" s="12">
        <v>0</v>
      </c>
      <c r="J154" s="12">
        <v>0</v>
      </c>
      <c r="K154" s="12">
        <v>0</v>
      </c>
      <c r="L154" s="12">
        <v>1252.5</v>
      </c>
      <c r="M154" s="12">
        <f t="shared" si="4"/>
        <v>15937.54</v>
      </c>
      <c r="N154" s="12">
        <v>1994.05</v>
      </c>
      <c r="O154" s="12">
        <v>0</v>
      </c>
      <c r="P154" s="12">
        <v>1440.38</v>
      </c>
      <c r="Q154" s="12">
        <v>4916.6100000000006</v>
      </c>
      <c r="R154" s="12">
        <f t="shared" si="5"/>
        <v>8351.0400000000009</v>
      </c>
      <c r="S154" s="12">
        <v>7586.5</v>
      </c>
    </row>
    <row r="155" spans="1:19" s="1" customFormat="1" ht="11.25" x14ac:dyDescent="0.2">
      <c r="A155" s="2" t="s">
        <v>244</v>
      </c>
      <c r="B155" s="1" t="s">
        <v>245</v>
      </c>
      <c r="C155" s="12">
        <v>7366.5</v>
      </c>
      <c r="D155" s="12">
        <v>400</v>
      </c>
      <c r="E155" s="12">
        <v>547</v>
      </c>
      <c r="F155" s="12">
        <v>340</v>
      </c>
      <c r="G155" s="12">
        <v>308.04000000000002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f t="shared" si="4"/>
        <v>8961.5400000000009</v>
      </c>
      <c r="N155" s="12">
        <v>755.18</v>
      </c>
      <c r="O155" s="13">
        <v>-755.18</v>
      </c>
      <c r="P155" s="12">
        <v>847.14</v>
      </c>
      <c r="Q155" s="12">
        <v>-9.9999999999454303E-2</v>
      </c>
      <c r="R155" s="12">
        <f t="shared" si="5"/>
        <v>847.04000000000053</v>
      </c>
      <c r="S155" s="12">
        <v>8114.5</v>
      </c>
    </row>
    <row r="156" spans="1:19" s="1" customFormat="1" ht="11.25" x14ac:dyDescent="0.2">
      <c r="A156" s="2" t="s">
        <v>246</v>
      </c>
      <c r="B156" s="1" t="s">
        <v>247</v>
      </c>
      <c r="C156" s="12">
        <v>12486.73</v>
      </c>
      <c r="D156" s="12">
        <v>0</v>
      </c>
      <c r="E156" s="12">
        <v>903</v>
      </c>
      <c r="F156" s="12">
        <v>549</v>
      </c>
      <c r="G156" s="12">
        <v>308.04000000000002</v>
      </c>
      <c r="H156" s="12">
        <v>0</v>
      </c>
      <c r="I156" s="12">
        <v>0</v>
      </c>
      <c r="J156" s="12">
        <v>0</v>
      </c>
      <c r="K156" s="12">
        <v>0</v>
      </c>
      <c r="L156" s="12">
        <v>1252.5</v>
      </c>
      <c r="M156" s="12">
        <f t="shared" si="4"/>
        <v>15499.27</v>
      </c>
      <c r="N156" s="12">
        <v>1900.44</v>
      </c>
      <c r="O156" s="12">
        <v>0</v>
      </c>
      <c r="P156" s="12">
        <v>1440.38</v>
      </c>
      <c r="Q156" s="12">
        <v>8777.9500000000007</v>
      </c>
      <c r="R156" s="12">
        <f t="shared" si="5"/>
        <v>12118.77</v>
      </c>
      <c r="S156" s="12">
        <v>3380.5</v>
      </c>
    </row>
    <row r="157" spans="1:19" s="1" customFormat="1" ht="11.25" x14ac:dyDescent="0.2">
      <c r="A157" s="2" t="s">
        <v>248</v>
      </c>
      <c r="B157" s="1" t="s">
        <v>249</v>
      </c>
      <c r="C157" s="12">
        <v>10020</v>
      </c>
      <c r="D157" s="12">
        <v>0</v>
      </c>
      <c r="E157" s="12">
        <v>903</v>
      </c>
      <c r="F157" s="12">
        <v>0</v>
      </c>
      <c r="G157" s="12">
        <v>308.04000000000002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f t="shared" si="4"/>
        <v>11231.04</v>
      </c>
      <c r="N157" s="12">
        <v>0</v>
      </c>
      <c r="O157" s="13">
        <v>-349.74</v>
      </c>
      <c r="P157" s="12">
        <v>1440.38</v>
      </c>
      <c r="Q157" s="12">
        <v>7300.4000000000015</v>
      </c>
      <c r="R157" s="12">
        <f t="shared" si="5"/>
        <v>8391.0400000000009</v>
      </c>
      <c r="S157" s="12">
        <v>2840</v>
      </c>
    </row>
    <row r="158" spans="1:19" s="1" customFormat="1" ht="11.25" x14ac:dyDescent="0.2">
      <c r="A158" s="2" t="s">
        <v>250</v>
      </c>
      <c r="B158" s="1" t="s">
        <v>251</v>
      </c>
      <c r="C158" s="12">
        <v>12942.5</v>
      </c>
      <c r="D158" s="12">
        <v>0</v>
      </c>
      <c r="E158" s="12">
        <v>903</v>
      </c>
      <c r="F158" s="12">
        <v>512.4</v>
      </c>
      <c r="G158" s="12">
        <v>308.04000000000002</v>
      </c>
      <c r="H158" s="12">
        <v>0</v>
      </c>
      <c r="I158" s="12">
        <v>0</v>
      </c>
      <c r="J158" s="12">
        <v>0</v>
      </c>
      <c r="K158" s="12">
        <v>0</v>
      </c>
      <c r="L158" s="12">
        <v>1252.5</v>
      </c>
      <c r="M158" s="12">
        <f t="shared" si="4"/>
        <v>15918.44</v>
      </c>
      <c r="N158" s="12">
        <v>1722.44</v>
      </c>
      <c r="O158" s="12">
        <v>0</v>
      </c>
      <c r="P158" s="12">
        <v>1440.38</v>
      </c>
      <c r="Q158" s="12">
        <v>5882.6200000000008</v>
      </c>
      <c r="R158" s="12">
        <f t="shared" si="5"/>
        <v>9045.44</v>
      </c>
      <c r="S158" s="12">
        <v>6873</v>
      </c>
    </row>
    <row r="159" spans="1:19" s="1" customFormat="1" ht="11.25" x14ac:dyDescent="0.2">
      <c r="A159" s="2" t="s">
        <v>252</v>
      </c>
      <c r="B159" s="1" t="s">
        <v>253</v>
      </c>
      <c r="C159" s="12">
        <v>13056</v>
      </c>
      <c r="D159" s="12">
        <v>400</v>
      </c>
      <c r="E159" s="12">
        <v>1016</v>
      </c>
      <c r="F159" s="12">
        <v>684</v>
      </c>
      <c r="G159" s="12">
        <v>205.36</v>
      </c>
      <c r="H159" s="12">
        <v>0</v>
      </c>
      <c r="I159" s="12">
        <v>0</v>
      </c>
      <c r="J159" s="12">
        <v>0</v>
      </c>
      <c r="K159" s="12">
        <v>0</v>
      </c>
      <c r="L159" s="12">
        <v>1305.5999999999999</v>
      </c>
      <c r="M159" s="12">
        <f t="shared" si="4"/>
        <v>16666.96</v>
      </c>
      <c r="N159" s="12">
        <v>2146.91</v>
      </c>
      <c r="O159" s="12">
        <v>0</v>
      </c>
      <c r="P159" s="12">
        <v>1501.44</v>
      </c>
      <c r="Q159" s="12">
        <v>5108.6099999999988</v>
      </c>
      <c r="R159" s="12">
        <f t="shared" si="5"/>
        <v>8756.9599999999991</v>
      </c>
      <c r="S159" s="12">
        <v>7910</v>
      </c>
    </row>
    <row r="160" spans="1:19" s="1" customFormat="1" ht="11.25" x14ac:dyDescent="0.2">
      <c r="A160" s="2" t="s">
        <v>254</v>
      </c>
      <c r="B160" s="1" t="s">
        <v>255</v>
      </c>
      <c r="C160" s="12">
        <v>12605.69</v>
      </c>
      <c r="D160" s="12">
        <v>0</v>
      </c>
      <c r="E160" s="12">
        <v>1016</v>
      </c>
      <c r="F160" s="12">
        <v>661.2</v>
      </c>
      <c r="G160" s="12">
        <v>205.36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f t="shared" si="4"/>
        <v>14488.250000000002</v>
      </c>
      <c r="N160" s="12">
        <v>1818.26</v>
      </c>
      <c r="O160" s="12">
        <v>0</v>
      </c>
      <c r="P160" s="12">
        <v>1501.44</v>
      </c>
      <c r="Q160" s="12">
        <v>6668.5500000000029</v>
      </c>
      <c r="R160" s="12">
        <f t="shared" si="5"/>
        <v>9988.2500000000036</v>
      </c>
      <c r="S160" s="12">
        <v>4500</v>
      </c>
    </row>
    <row r="161" spans="1:19" s="1" customFormat="1" ht="11.25" x14ac:dyDescent="0.2">
      <c r="A161" s="2" t="s">
        <v>256</v>
      </c>
      <c r="B161" s="1" t="s">
        <v>257</v>
      </c>
      <c r="C161" s="12">
        <v>12518.62</v>
      </c>
      <c r="D161" s="12">
        <v>200</v>
      </c>
      <c r="E161" s="12">
        <v>903</v>
      </c>
      <c r="F161" s="12">
        <v>549</v>
      </c>
      <c r="G161" s="12">
        <v>205.36</v>
      </c>
      <c r="H161" s="12">
        <v>0</v>
      </c>
      <c r="I161" s="12">
        <v>0</v>
      </c>
      <c r="J161" s="12">
        <v>0</v>
      </c>
      <c r="K161" s="12">
        <v>0</v>
      </c>
      <c r="L161" s="12">
        <v>1252.5</v>
      </c>
      <c r="M161" s="12">
        <f t="shared" si="4"/>
        <v>15628.480000000001</v>
      </c>
      <c r="N161" s="12">
        <v>1928.04</v>
      </c>
      <c r="O161" s="12">
        <v>0</v>
      </c>
      <c r="P161" s="12">
        <v>1440.38</v>
      </c>
      <c r="Q161" s="12">
        <v>2532.0600000000013</v>
      </c>
      <c r="R161" s="12">
        <f t="shared" si="5"/>
        <v>5900.4800000000014</v>
      </c>
      <c r="S161" s="12">
        <v>9728</v>
      </c>
    </row>
    <row r="162" spans="1:19" s="1" customFormat="1" ht="11.25" x14ac:dyDescent="0.2">
      <c r="A162" s="2" t="s">
        <v>258</v>
      </c>
      <c r="B162" s="1" t="s">
        <v>259</v>
      </c>
      <c r="C162" s="12">
        <v>13036.05</v>
      </c>
      <c r="D162" s="12">
        <v>0</v>
      </c>
      <c r="E162" s="12">
        <v>1016</v>
      </c>
      <c r="F162" s="12">
        <v>684</v>
      </c>
      <c r="G162" s="12">
        <v>205.36</v>
      </c>
      <c r="H162" s="12">
        <v>0</v>
      </c>
      <c r="I162" s="12">
        <v>0</v>
      </c>
      <c r="J162" s="12">
        <v>0</v>
      </c>
      <c r="K162" s="12">
        <v>0</v>
      </c>
      <c r="L162" s="12">
        <v>1305.5999999999999</v>
      </c>
      <c r="M162" s="12">
        <f t="shared" si="4"/>
        <v>16247.01</v>
      </c>
      <c r="N162" s="12">
        <v>2057.21</v>
      </c>
      <c r="O162" s="12">
        <v>0</v>
      </c>
      <c r="P162" s="12">
        <v>1501.44</v>
      </c>
      <c r="Q162" s="12">
        <v>8955.36</v>
      </c>
      <c r="R162" s="12">
        <f t="shared" si="5"/>
        <v>12514.01</v>
      </c>
      <c r="S162" s="12">
        <v>3733</v>
      </c>
    </row>
    <row r="163" spans="1:19" s="1" customFormat="1" ht="11.25" x14ac:dyDescent="0.2">
      <c r="A163" s="2" t="s">
        <v>260</v>
      </c>
      <c r="B163" s="1" t="s">
        <v>261</v>
      </c>
      <c r="C163" s="12">
        <v>13046.33</v>
      </c>
      <c r="D163" s="12">
        <v>0</v>
      </c>
      <c r="E163" s="12">
        <v>1016</v>
      </c>
      <c r="F163" s="12">
        <v>684</v>
      </c>
      <c r="G163" s="12">
        <v>205.36</v>
      </c>
      <c r="H163" s="12">
        <v>0</v>
      </c>
      <c r="I163" s="12">
        <v>0</v>
      </c>
      <c r="J163" s="12">
        <v>0</v>
      </c>
      <c r="K163" s="12">
        <v>0</v>
      </c>
      <c r="L163" s="12">
        <v>1305.5999999999999</v>
      </c>
      <c r="M163" s="12">
        <f t="shared" si="4"/>
        <v>16257.29</v>
      </c>
      <c r="N163" s="12">
        <v>2059.41</v>
      </c>
      <c r="O163" s="12">
        <v>0</v>
      </c>
      <c r="P163" s="12">
        <v>1501.44</v>
      </c>
      <c r="Q163" s="12">
        <v>6403.9400000000005</v>
      </c>
      <c r="R163" s="12">
        <f t="shared" si="5"/>
        <v>9964.7900000000009</v>
      </c>
      <c r="S163" s="12">
        <v>6292.5</v>
      </c>
    </row>
    <row r="164" spans="1:19" s="1" customFormat="1" ht="11.25" x14ac:dyDescent="0.2">
      <c r="A164" s="2" t="s">
        <v>262</v>
      </c>
      <c r="B164" s="1" t="s">
        <v>263</v>
      </c>
      <c r="C164" s="12">
        <v>10435.85</v>
      </c>
      <c r="D164" s="12">
        <v>0</v>
      </c>
      <c r="E164" s="12">
        <v>737</v>
      </c>
      <c r="F164" s="12">
        <v>455</v>
      </c>
      <c r="G164" s="12">
        <v>205.36</v>
      </c>
      <c r="H164" s="12">
        <v>0</v>
      </c>
      <c r="I164" s="12">
        <v>0</v>
      </c>
      <c r="J164" s="12">
        <v>0</v>
      </c>
      <c r="K164" s="12">
        <v>0</v>
      </c>
      <c r="L164" s="12">
        <v>355.97</v>
      </c>
      <c r="M164" s="12">
        <f t="shared" si="4"/>
        <v>12189.18</v>
      </c>
      <c r="N164" s="12">
        <v>1289.1500000000001</v>
      </c>
      <c r="O164" s="12">
        <v>0</v>
      </c>
      <c r="P164" s="12">
        <v>1228.0999999999999</v>
      </c>
      <c r="Q164" s="12">
        <v>5596.93</v>
      </c>
      <c r="R164" s="12">
        <f t="shared" si="5"/>
        <v>8114.18</v>
      </c>
      <c r="S164" s="12">
        <v>4075</v>
      </c>
    </row>
    <row r="165" spans="1:19" s="1" customFormat="1" ht="11.25" x14ac:dyDescent="0.2">
      <c r="A165" s="2" t="s">
        <v>264</v>
      </c>
      <c r="B165" s="1" t="s">
        <v>265</v>
      </c>
      <c r="C165" s="12">
        <v>12620.8</v>
      </c>
      <c r="D165" s="12">
        <v>0</v>
      </c>
      <c r="E165" s="12">
        <v>1016</v>
      </c>
      <c r="F165" s="12">
        <v>684</v>
      </c>
      <c r="G165" s="12">
        <v>205.36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f t="shared" si="4"/>
        <v>14526.16</v>
      </c>
      <c r="N165" s="12">
        <v>1826.36</v>
      </c>
      <c r="O165" s="12">
        <v>0</v>
      </c>
      <c r="P165" s="12">
        <v>1501.44</v>
      </c>
      <c r="Q165" s="12">
        <v>5181.8600000000006</v>
      </c>
      <c r="R165" s="12">
        <f t="shared" si="5"/>
        <v>8509.66</v>
      </c>
      <c r="S165" s="12">
        <v>6016.5</v>
      </c>
    </row>
    <row r="166" spans="1:19" s="1" customFormat="1" ht="11.25" x14ac:dyDescent="0.2">
      <c r="A166" s="2" t="s">
        <v>266</v>
      </c>
      <c r="B166" s="1" t="s">
        <v>267</v>
      </c>
      <c r="C166" s="12">
        <v>12941.16</v>
      </c>
      <c r="D166" s="12">
        <v>0</v>
      </c>
      <c r="E166" s="12">
        <v>1016</v>
      </c>
      <c r="F166" s="12">
        <v>684</v>
      </c>
      <c r="G166" s="12">
        <v>205.36</v>
      </c>
      <c r="H166" s="12">
        <v>0</v>
      </c>
      <c r="I166" s="12">
        <v>0</v>
      </c>
      <c r="J166" s="12">
        <v>0</v>
      </c>
      <c r="K166" s="12">
        <v>0</v>
      </c>
      <c r="L166" s="12">
        <v>1305.5999999999999</v>
      </c>
      <c r="M166" s="12">
        <f t="shared" si="4"/>
        <v>16152.12</v>
      </c>
      <c r="N166" s="12">
        <v>2036.94</v>
      </c>
      <c r="O166" s="12">
        <v>0</v>
      </c>
      <c r="P166" s="12">
        <v>1501.44</v>
      </c>
      <c r="Q166" s="12">
        <v>3802.2400000000016</v>
      </c>
      <c r="R166" s="12">
        <f t="shared" si="5"/>
        <v>7340.6200000000017</v>
      </c>
      <c r="S166" s="12">
        <v>8811.5</v>
      </c>
    </row>
    <row r="167" spans="1:19" s="1" customFormat="1" ht="11.25" x14ac:dyDescent="0.2">
      <c r="A167" s="2" t="s">
        <v>268</v>
      </c>
      <c r="B167" s="1" t="s">
        <v>269</v>
      </c>
      <c r="C167" s="12">
        <v>12525</v>
      </c>
      <c r="D167" s="12">
        <v>0</v>
      </c>
      <c r="E167" s="12">
        <v>903</v>
      </c>
      <c r="F167" s="12">
        <v>549</v>
      </c>
      <c r="G167" s="12">
        <v>205.36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f t="shared" si="4"/>
        <v>14182.36</v>
      </c>
      <c r="N167" s="12">
        <v>1752.92</v>
      </c>
      <c r="O167" s="12">
        <v>0</v>
      </c>
      <c r="P167" s="12">
        <v>1440.38</v>
      </c>
      <c r="Q167" s="12">
        <v>5643.0600000000013</v>
      </c>
      <c r="R167" s="12">
        <f t="shared" si="5"/>
        <v>8836.36</v>
      </c>
      <c r="S167" s="12">
        <v>5346</v>
      </c>
    </row>
    <row r="168" spans="1:19" s="1" customFormat="1" ht="11.25" x14ac:dyDescent="0.2">
      <c r="A168" s="2" t="s">
        <v>270</v>
      </c>
      <c r="B168" s="1" t="s">
        <v>271</v>
      </c>
      <c r="C168" s="12">
        <v>10543.39</v>
      </c>
      <c r="D168" s="12">
        <v>0</v>
      </c>
      <c r="E168" s="12">
        <v>737</v>
      </c>
      <c r="F168" s="12">
        <v>455</v>
      </c>
      <c r="G168" s="12">
        <v>205.36</v>
      </c>
      <c r="H168" s="12">
        <v>0</v>
      </c>
      <c r="I168" s="12">
        <v>0</v>
      </c>
      <c r="J168" s="12">
        <v>0</v>
      </c>
      <c r="K168" s="12">
        <v>0</v>
      </c>
      <c r="L168" s="12">
        <v>355.97</v>
      </c>
      <c r="M168" s="12">
        <f t="shared" si="4"/>
        <v>12296.72</v>
      </c>
      <c r="N168" s="12">
        <v>1312.13</v>
      </c>
      <c r="O168" s="12">
        <v>0</v>
      </c>
      <c r="P168" s="12">
        <v>1228.0999999999999</v>
      </c>
      <c r="Q168" s="12">
        <v>5596.99</v>
      </c>
      <c r="R168" s="12">
        <f t="shared" si="5"/>
        <v>8137.2199999999993</v>
      </c>
      <c r="S168" s="12">
        <v>4159.5</v>
      </c>
    </row>
    <row r="169" spans="1:19" s="1" customFormat="1" ht="11.25" x14ac:dyDescent="0.2">
      <c r="A169" s="2" t="s">
        <v>272</v>
      </c>
      <c r="B169" s="1" t="s">
        <v>273</v>
      </c>
      <c r="C169" s="12">
        <v>12525</v>
      </c>
      <c r="D169" s="12">
        <v>0</v>
      </c>
      <c r="E169" s="12">
        <v>903</v>
      </c>
      <c r="F169" s="12">
        <v>549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1252.5</v>
      </c>
      <c r="M169" s="12">
        <f t="shared" si="4"/>
        <v>15229.5</v>
      </c>
      <c r="N169" s="12">
        <v>1842.81</v>
      </c>
      <c r="O169" s="12">
        <v>0</v>
      </c>
      <c r="P169" s="12">
        <v>1440.38</v>
      </c>
      <c r="Q169" s="12">
        <v>2543.3099999999995</v>
      </c>
      <c r="R169" s="12">
        <f t="shared" si="5"/>
        <v>5826.5</v>
      </c>
      <c r="S169" s="12">
        <v>9403</v>
      </c>
    </row>
    <row r="170" spans="1:19" s="1" customFormat="1" ht="11.25" x14ac:dyDescent="0.2">
      <c r="A170" s="2" t="s">
        <v>274</v>
      </c>
      <c r="B170" s="1" t="s">
        <v>275</v>
      </c>
      <c r="C170" s="12">
        <v>13056</v>
      </c>
      <c r="D170" s="12">
        <v>400</v>
      </c>
      <c r="E170" s="12">
        <v>1016</v>
      </c>
      <c r="F170" s="12">
        <v>684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435.2</v>
      </c>
      <c r="M170" s="12">
        <f t="shared" si="4"/>
        <v>15591.2</v>
      </c>
      <c r="N170" s="12">
        <v>2007.36</v>
      </c>
      <c r="O170" s="12">
        <v>0</v>
      </c>
      <c r="P170" s="12">
        <v>1501.44</v>
      </c>
      <c r="Q170" s="12">
        <v>5009.4000000000015</v>
      </c>
      <c r="R170" s="12">
        <f t="shared" si="5"/>
        <v>8518.2000000000007</v>
      </c>
      <c r="S170" s="12">
        <v>7073</v>
      </c>
    </row>
    <row r="171" spans="1:19" s="1" customFormat="1" ht="11.25" x14ac:dyDescent="0.2">
      <c r="A171" s="2" t="s">
        <v>276</v>
      </c>
      <c r="B171" s="1" t="s">
        <v>277</v>
      </c>
      <c r="C171" s="12">
        <v>12594.81</v>
      </c>
      <c r="D171" s="12">
        <v>0</v>
      </c>
      <c r="E171" s="12">
        <v>1016</v>
      </c>
      <c r="F171" s="12">
        <v>661.2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1305.5999999999999</v>
      </c>
      <c r="M171" s="12">
        <f t="shared" si="4"/>
        <v>15577.61</v>
      </c>
      <c r="N171" s="12">
        <v>1914.23</v>
      </c>
      <c r="O171" s="13">
        <v>-414.38</v>
      </c>
      <c r="P171" s="12">
        <v>1501.44</v>
      </c>
      <c r="Q171" s="12">
        <v>280.81999999999971</v>
      </c>
      <c r="R171" s="12">
        <f t="shared" si="5"/>
        <v>3282.1099999999997</v>
      </c>
      <c r="S171" s="12">
        <v>12295.5</v>
      </c>
    </row>
    <row r="172" spans="1:19" s="1" customFormat="1" ht="11.25" x14ac:dyDescent="0.2">
      <c r="A172" s="2" t="s">
        <v>278</v>
      </c>
      <c r="B172" s="1" t="s">
        <v>279</v>
      </c>
      <c r="C172" s="12">
        <v>13056</v>
      </c>
      <c r="D172" s="12">
        <v>0</v>
      </c>
      <c r="E172" s="12">
        <v>1016</v>
      </c>
      <c r="F172" s="12">
        <v>684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1305.5999999999999</v>
      </c>
      <c r="M172" s="12">
        <f t="shared" si="4"/>
        <v>16061.6</v>
      </c>
      <c r="N172" s="12">
        <v>2017.6</v>
      </c>
      <c r="O172" s="12">
        <v>0</v>
      </c>
      <c r="P172" s="12">
        <v>1501.44</v>
      </c>
      <c r="Q172" s="12">
        <v>1380.5600000000013</v>
      </c>
      <c r="R172" s="12">
        <f t="shared" si="5"/>
        <v>4899.6000000000013</v>
      </c>
      <c r="S172" s="12">
        <v>11162</v>
      </c>
    </row>
    <row r="173" spans="1:19" s="1" customFormat="1" ht="11.25" x14ac:dyDescent="0.2">
      <c r="A173" s="2" t="s">
        <v>280</v>
      </c>
      <c r="B173" s="1" t="s">
        <v>281</v>
      </c>
      <c r="C173" s="12">
        <v>12525</v>
      </c>
      <c r="D173" s="12">
        <v>200</v>
      </c>
      <c r="E173" s="12">
        <v>903</v>
      </c>
      <c r="F173" s="12">
        <v>530.70000000000005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1252.7</v>
      </c>
      <c r="M173" s="12">
        <f t="shared" si="4"/>
        <v>15411.400000000001</v>
      </c>
      <c r="N173" s="12">
        <v>1792.47</v>
      </c>
      <c r="O173" s="12">
        <v>0</v>
      </c>
      <c r="P173" s="12">
        <v>1440.38</v>
      </c>
      <c r="Q173" s="12">
        <v>2437.5500000000011</v>
      </c>
      <c r="R173" s="12">
        <f t="shared" si="5"/>
        <v>5670.4000000000015</v>
      </c>
      <c r="S173" s="12">
        <v>9741</v>
      </c>
    </row>
    <row r="174" spans="1:19" s="1" customFormat="1" ht="11.25" x14ac:dyDescent="0.2">
      <c r="A174" s="2" t="s">
        <v>282</v>
      </c>
      <c r="B174" s="1" t="s">
        <v>283</v>
      </c>
      <c r="C174" s="12">
        <v>13056</v>
      </c>
      <c r="D174" s="12">
        <v>400</v>
      </c>
      <c r="E174" s="12">
        <v>1016</v>
      </c>
      <c r="F174" s="12">
        <v>684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1305.5999999999999</v>
      </c>
      <c r="M174" s="12">
        <f t="shared" si="4"/>
        <v>16461.599999999999</v>
      </c>
      <c r="N174" s="12">
        <v>2103.04</v>
      </c>
      <c r="O174" s="13">
        <v>-1024.25</v>
      </c>
      <c r="P174" s="12">
        <v>1501.44</v>
      </c>
      <c r="Q174" s="12">
        <v>2135.869999999999</v>
      </c>
      <c r="R174" s="12">
        <f t="shared" si="5"/>
        <v>4716.0999999999985</v>
      </c>
      <c r="S174" s="12">
        <v>11745.5</v>
      </c>
    </row>
    <row r="175" spans="1:19" s="1" customFormat="1" ht="11.25" x14ac:dyDescent="0.2">
      <c r="A175" s="2" t="s">
        <v>284</v>
      </c>
      <c r="B175" s="1" t="s">
        <v>285</v>
      </c>
      <c r="C175" s="12">
        <v>13056</v>
      </c>
      <c r="D175" s="12">
        <v>200</v>
      </c>
      <c r="E175" s="12">
        <v>1016</v>
      </c>
      <c r="F175" s="12">
        <v>684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f t="shared" si="4"/>
        <v>14956</v>
      </c>
      <c r="N175" s="12">
        <v>1918.16</v>
      </c>
      <c r="O175" s="12">
        <v>0</v>
      </c>
      <c r="P175" s="12">
        <v>1501.44</v>
      </c>
      <c r="Q175" s="12">
        <v>6216.9</v>
      </c>
      <c r="R175" s="12">
        <f t="shared" si="5"/>
        <v>9636.5</v>
      </c>
      <c r="S175" s="12">
        <v>5319.5</v>
      </c>
    </row>
    <row r="176" spans="1:19" s="1" customFormat="1" ht="11.25" x14ac:dyDescent="0.2">
      <c r="A176" s="2" t="s">
        <v>286</v>
      </c>
      <c r="B176" s="1" t="s">
        <v>287</v>
      </c>
      <c r="C176" s="12">
        <v>13056</v>
      </c>
      <c r="D176" s="12">
        <v>0</v>
      </c>
      <c r="E176" s="12">
        <v>1016</v>
      </c>
      <c r="F176" s="12">
        <v>684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f t="shared" si="4"/>
        <v>14756</v>
      </c>
      <c r="N176" s="12">
        <v>1875.44</v>
      </c>
      <c r="O176" s="12">
        <v>0</v>
      </c>
      <c r="P176" s="12">
        <v>1501.44</v>
      </c>
      <c r="Q176" s="12">
        <v>6478.619999999999</v>
      </c>
      <c r="R176" s="12">
        <f t="shared" si="5"/>
        <v>9855.5</v>
      </c>
      <c r="S176" s="12">
        <v>4900.5</v>
      </c>
    </row>
    <row r="177" spans="1:19" s="1" customFormat="1" ht="11.25" x14ac:dyDescent="0.2">
      <c r="A177" s="2" t="s">
        <v>288</v>
      </c>
      <c r="B177" s="1" t="s">
        <v>289</v>
      </c>
      <c r="C177" s="12">
        <v>13025.17</v>
      </c>
      <c r="D177" s="12">
        <v>0</v>
      </c>
      <c r="E177" s="12">
        <v>1016</v>
      </c>
      <c r="F177" s="12">
        <v>524.4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1305.5999999999999</v>
      </c>
      <c r="M177" s="12">
        <f t="shared" si="4"/>
        <v>15871.17</v>
      </c>
      <c r="N177" s="12">
        <v>1389.82</v>
      </c>
      <c r="O177" s="12">
        <v>0</v>
      </c>
      <c r="P177" s="12">
        <v>1501.44</v>
      </c>
      <c r="Q177" s="12">
        <v>5322.91</v>
      </c>
      <c r="R177" s="12">
        <f t="shared" si="5"/>
        <v>8214.17</v>
      </c>
      <c r="S177" s="12">
        <v>7657</v>
      </c>
    </row>
    <row r="178" spans="1:19" s="1" customFormat="1" ht="11.25" x14ac:dyDescent="0.2">
      <c r="A178" s="2" t="s">
        <v>290</v>
      </c>
      <c r="B178" s="1" t="s">
        <v>291</v>
      </c>
      <c r="C178" s="12">
        <v>12620.8</v>
      </c>
      <c r="D178" s="12">
        <v>0</v>
      </c>
      <c r="E178" s="12">
        <v>1016</v>
      </c>
      <c r="F178" s="12">
        <v>661.2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1305.5999999999999</v>
      </c>
      <c r="M178" s="12">
        <f t="shared" si="4"/>
        <v>15603.6</v>
      </c>
      <c r="N178" s="12">
        <v>1919.78</v>
      </c>
      <c r="O178" s="12">
        <v>0</v>
      </c>
      <c r="P178" s="12">
        <v>1501.44</v>
      </c>
      <c r="Q178" s="12">
        <v>5253.880000000001</v>
      </c>
      <c r="R178" s="12">
        <f t="shared" si="5"/>
        <v>8675.1000000000022</v>
      </c>
      <c r="S178" s="12">
        <v>6928.5</v>
      </c>
    </row>
    <row r="179" spans="1:19" s="1" customFormat="1" ht="11.25" x14ac:dyDescent="0.2">
      <c r="A179" s="2" t="s">
        <v>292</v>
      </c>
      <c r="B179" s="1" t="s">
        <v>293</v>
      </c>
      <c r="C179" s="12">
        <v>12620.800000000001</v>
      </c>
      <c r="D179" s="12">
        <v>0</v>
      </c>
      <c r="E179" s="12">
        <v>1016</v>
      </c>
      <c r="F179" s="12">
        <v>661.2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1305.5999999999999</v>
      </c>
      <c r="M179" s="12">
        <f t="shared" si="4"/>
        <v>15603.600000000002</v>
      </c>
      <c r="N179" s="12">
        <v>1640.9</v>
      </c>
      <c r="O179" s="12">
        <v>0</v>
      </c>
      <c r="P179" s="12">
        <v>1501.44</v>
      </c>
      <c r="Q179" s="12">
        <v>280.26000000000204</v>
      </c>
      <c r="R179" s="12">
        <f t="shared" si="5"/>
        <v>3422.6000000000022</v>
      </c>
      <c r="S179" s="12">
        <v>12181</v>
      </c>
    </row>
    <row r="180" spans="1:19" s="1" customFormat="1" ht="11.25" x14ac:dyDescent="0.2">
      <c r="A180" s="2" t="s">
        <v>294</v>
      </c>
      <c r="B180" s="1" t="s">
        <v>295</v>
      </c>
      <c r="C180" s="12">
        <v>13056</v>
      </c>
      <c r="D180" s="12">
        <v>0</v>
      </c>
      <c r="E180" s="12">
        <v>1016</v>
      </c>
      <c r="F180" s="12">
        <v>684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f t="shared" ref="M180:M239" si="6">SUM(C180:L180)</f>
        <v>14756</v>
      </c>
      <c r="N180" s="12">
        <v>1875.44</v>
      </c>
      <c r="O180" s="12">
        <v>0</v>
      </c>
      <c r="P180" s="12">
        <v>1501.44</v>
      </c>
      <c r="Q180" s="12">
        <v>3556.619999999999</v>
      </c>
      <c r="R180" s="12">
        <f t="shared" ref="R180:R239" si="7">SUM(N180:Q180)</f>
        <v>6933.4999999999991</v>
      </c>
      <c r="S180" s="12">
        <v>7822.5</v>
      </c>
    </row>
    <row r="181" spans="1:19" s="1" customFormat="1" ht="11.25" x14ac:dyDescent="0.2">
      <c r="A181" s="2" t="s">
        <v>296</v>
      </c>
      <c r="B181" s="1" t="s">
        <v>297</v>
      </c>
      <c r="C181" s="12">
        <v>12057.9</v>
      </c>
      <c r="D181" s="12">
        <v>0</v>
      </c>
      <c r="E181" s="12">
        <v>915</v>
      </c>
      <c r="F181" s="12">
        <v>616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f t="shared" si="6"/>
        <v>13588.9</v>
      </c>
      <c r="N181" s="12">
        <v>1626.16</v>
      </c>
      <c r="O181" s="12">
        <v>0</v>
      </c>
      <c r="P181" s="12">
        <v>1386.66</v>
      </c>
      <c r="Q181" s="12">
        <v>1384.58</v>
      </c>
      <c r="R181" s="12">
        <f t="shared" si="7"/>
        <v>4397.3999999999996</v>
      </c>
      <c r="S181" s="12">
        <v>9191.5</v>
      </c>
    </row>
    <row r="182" spans="1:19" s="1" customFormat="1" ht="11.25" x14ac:dyDescent="0.2">
      <c r="A182" s="2" t="s">
        <v>298</v>
      </c>
      <c r="B182" s="1" t="s">
        <v>299</v>
      </c>
      <c r="C182" s="12">
        <v>7366.5</v>
      </c>
      <c r="D182" s="12">
        <v>0</v>
      </c>
      <c r="E182" s="12">
        <v>546.5</v>
      </c>
      <c r="F182" s="12">
        <v>339.5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f t="shared" si="6"/>
        <v>8252.5</v>
      </c>
      <c r="N182" s="12">
        <v>2184.85</v>
      </c>
      <c r="O182" s="12">
        <v>0</v>
      </c>
      <c r="P182" s="12">
        <v>847.15</v>
      </c>
      <c r="Q182" s="12">
        <v>828.5</v>
      </c>
      <c r="R182" s="12">
        <f t="shared" si="7"/>
        <v>3860.5</v>
      </c>
      <c r="S182" s="12">
        <v>4392</v>
      </c>
    </row>
    <row r="183" spans="1:19" s="1" customFormat="1" ht="11.25" x14ac:dyDescent="0.2">
      <c r="A183" s="2" t="s">
        <v>300</v>
      </c>
      <c r="B183" s="1" t="s">
        <v>301</v>
      </c>
      <c r="C183" s="12">
        <v>12525</v>
      </c>
      <c r="D183" s="12">
        <v>0</v>
      </c>
      <c r="E183" s="12">
        <v>903</v>
      </c>
      <c r="F183" s="12">
        <v>274.5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835</v>
      </c>
      <c r="M183" s="12">
        <f t="shared" si="6"/>
        <v>14537.5</v>
      </c>
      <c r="N183" s="12">
        <v>854.53</v>
      </c>
      <c r="O183" s="13">
        <v>-184.72</v>
      </c>
      <c r="P183" s="12">
        <v>1440.38</v>
      </c>
      <c r="Q183" s="12">
        <v>2520.8099999999995</v>
      </c>
      <c r="R183" s="12">
        <f t="shared" si="7"/>
        <v>4631</v>
      </c>
      <c r="S183" s="12">
        <v>9906.5</v>
      </c>
    </row>
    <row r="184" spans="1:19" s="1" customFormat="1" ht="11.25" x14ac:dyDescent="0.2">
      <c r="A184" s="2" t="s">
        <v>408</v>
      </c>
      <c r="B184" s="1" t="s">
        <v>409</v>
      </c>
      <c r="C184" s="12">
        <v>13056</v>
      </c>
      <c r="D184" s="12">
        <v>200</v>
      </c>
      <c r="E184" s="12">
        <v>1016</v>
      </c>
      <c r="F184" s="12">
        <v>684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f t="shared" si="6"/>
        <v>14956</v>
      </c>
      <c r="N184" s="12">
        <v>1918.16</v>
      </c>
      <c r="O184" s="12">
        <v>0</v>
      </c>
      <c r="P184" s="12">
        <v>1501.44</v>
      </c>
      <c r="Q184" s="12">
        <v>-0.1000000000003638</v>
      </c>
      <c r="R184" s="12">
        <f t="shared" si="7"/>
        <v>3419.5</v>
      </c>
      <c r="S184" s="12">
        <v>11536.5</v>
      </c>
    </row>
    <row r="185" spans="1:19" s="1" customFormat="1" ht="11.25" x14ac:dyDescent="0.2">
      <c r="A185" s="2" t="s">
        <v>410</v>
      </c>
      <c r="B185" s="1" t="s">
        <v>411</v>
      </c>
      <c r="C185" s="12">
        <v>12525</v>
      </c>
      <c r="D185" s="12">
        <v>200</v>
      </c>
      <c r="E185" s="12">
        <v>903</v>
      </c>
      <c r="F185" s="12">
        <v>549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1252.5</v>
      </c>
      <c r="M185" s="12">
        <f t="shared" si="6"/>
        <v>15429.5</v>
      </c>
      <c r="N185" s="12">
        <v>1885.53</v>
      </c>
      <c r="O185" s="12">
        <v>0</v>
      </c>
      <c r="P185" s="12">
        <v>1440.38</v>
      </c>
      <c r="Q185" s="12">
        <v>9.0000000000145519E-2</v>
      </c>
      <c r="R185" s="12">
        <f t="shared" si="7"/>
        <v>3326</v>
      </c>
      <c r="S185" s="12">
        <v>12103.5</v>
      </c>
    </row>
    <row r="186" spans="1:19" s="1" customFormat="1" ht="11.25" x14ac:dyDescent="0.2">
      <c r="A186" s="2" t="s">
        <v>412</v>
      </c>
      <c r="B186" s="1" t="s">
        <v>413</v>
      </c>
      <c r="C186" s="12">
        <v>12525</v>
      </c>
      <c r="D186" s="12">
        <v>400</v>
      </c>
      <c r="E186" s="12">
        <v>903</v>
      </c>
      <c r="F186" s="12">
        <v>549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835</v>
      </c>
      <c r="M186" s="12">
        <f t="shared" si="6"/>
        <v>15212</v>
      </c>
      <c r="N186" s="12">
        <v>1883.67</v>
      </c>
      <c r="O186" s="12">
        <v>0</v>
      </c>
      <c r="P186" s="12">
        <v>1440.38</v>
      </c>
      <c r="Q186" s="12">
        <v>-4.9999999999272404E-2</v>
      </c>
      <c r="R186" s="12">
        <f t="shared" si="7"/>
        <v>3324.0000000000009</v>
      </c>
      <c r="S186" s="12">
        <v>11888</v>
      </c>
    </row>
    <row r="187" spans="1:19" s="1" customFormat="1" ht="11.25" x14ac:dyDescent="0.2">
      <c r="A187" s="2" t="s">
        <v>438</v>
      </c>
      <c r="B187" s="1" t="s">
        <v>439</v>
      </c>
      <c r="C187" s="12">
        <v>10437.5</v>
      </c>
      <c r="D187" s="12">
        <v>0</v>
      </c>
      <c r="E187" s="12">
        <v>752.5</v>
      </c>
      <c r="F187" s="12">
        <v>457.5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835</v>
      </c>
      <c r="M187" s="12">
        <f t="shared" si="6"/>
        <v>12482.5</v>
      </c>
      <c r="N187" s="12">
        <v>1349.81</v>
      </c>
      <c r="O187" s="12">
        <v>0</v>
      </c>
      <c r="P187" s="12">
        <v>1200.31</v>
      </c>
      <c r="Q187" s="12">
        <v>-0.11999999999898137</v>
      </c>
      <c r="R187" s="12">
        <f t="shared" si="7"/>
        <v>2550.0000000000009</v>
      </c>
      <c r="S187" s="12">
        <v>9932.5</v>
      </c>
    </row>
    <row r="188" spans="1:19" s="6" customFormat="1" ht="11.25" x14ac:dyDescent="0.2">
      <c r="A188" s="14"/>
      <c r="C188" s="6" t="s">
        <v>545</v>
      </c>
      <c r="D188" s="6" t="s">
        <v>545</v>
      </c>
      <c r="E188" s="6" t="s">
        <v>545</v>
      </c>
      <c r="F188" s="6" t="s">
        <v>545</v>
      </c>
      <c r="G188" s="6" t="s">
        <v>545</v>
      </c>
      <c r="H188" s="6" t="s">
        <v>545</v>
      </c>
      <c r="I188" s="6" t="s">
        <v>545</v>
      </c>
      <c r="J188" s="6" t="s">
        <v>545</v>
      </c>
      <c r="K188" s="6" t="s">
        <v>545</v>
      </c>
      <c r="L188" s="6" t="s">
        <v>545</v>
      </c>
      <c r="M188" s="6" t="s">
        <v>545</v>
      </c>
      <c r="N188" s="6" t="s">
        <v>545</v>
      </c>
      <c r="O188" s="6" t="s">
        <v>545</v>
      </c>
      <c r="P188" s="6" t="s">
        <v>545</v>
      </c>
      <c r="Q188" s="6" t="s">
        <v>545</v>
      </c>
      <c r="R188" s="6" t="s">
        <v>545</v>
      </c>
      <c r="S188" s="6" t="s">
        <v>545</v>
      </c>
    </row>
    <row r="189" spans="1:19" s="1" customFormat="1" ht="11.25" x14ac:dyDescent="0.2">
      <c r="A189" s="11" t="s">
        <v>543</v>
      </c>
      <c r="C189" s="12"/>
      <c r="L189" s="12"/>
      <c r="M189" s="12"/>
      <c r="N189" s="12"/>
      <c r="R189" s="12"/>
    </row>
    <row r="190" spans="1:19" s="1" customFormat="1" ht="11.25" x14ac:dyDescent="0.2">
      <c r="A190" s="2" t="s">
        <v>302</v>
      </c>
      <c r="B190" s="1" t="s">
        <v>303</v>
      </c>
      <c r="C190" s="12">
        <v>13056</v>
      </c>
      <c r="D190" s="12">
        <v>0</v>
      </c>
      <c r="E190" s="12">
        <v>1016</v>
      </c>
      <c r="F190" s="12">
        <v>684</v>
      </c>
      <c r="G190" s="12">
        <v>410.72</v>
      </c>
      <c r="H190" s="12">
        <v>0</v>
      </c>
      <c r="I190" s="12">
        <v>0</v>
      </c>
      <c r="J190" s="12">
        <v>0</v>
      </c>
      <c r="K190" s="12">
        <v>0</v>
      </c>
      <c r="L190" s="12">
        <v>250</v>
      </c>
      <c r="M190" s="12">
        <f t="shared" si="6"/>
        <v>15416.72</v>
      </c>
      <c r="N190" s="12">
        <v>2016.58</v>
      </c>
      <c r="O190" s="12">
        <v>0</v>
      </c>
      <c r="P190" s="12">
        <v>1501.44</v>
      </c>
      <c r="Q190" s="12">
        <v>6128.1999999999989</v>
      </c>
      <c r="R190" s="12">
        <f t="shared" si="7"/>
        <v>9646.2199999999993</v>
      </c>
      <c r="S190" s="12">
        <v>5770.5</v>
      </c>
    </row>
    <row r="191" spans="1:19" s="1" customFormat="1" ht="11.25" x14ac:dyDescent="0.2">
      <c r="A191" s="2" t="s">
        <v>304</v>
      </c>
      <c r="B191" s="1" t="s">
        <v>305</v>
      </c>
      <c r="C191" s="12">
        <v>10679.1</v>
      </c>
      <c r="D191" s="12">
        <v>200</v>
      </c>
      <c r="E191" s="12">
        <v>737</v>
      </c>
      <c r="F191" s="12">
        <v>455</v>
      </c>
      <c r="G191" s="12">
        <v>410.72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f t="shared" si="6"/>
        <v>12481.82</v>
      </c>
      <c r="N191" s="12">
        <v>1389.68</v>
      </c>
      <c r="O191" s="12">
        <v>0</v>
      </c>
      <c r="P191" s="12">
        <v>1228.0999999999999</v>
      </c>
      <c r="Q191" s="12">
        <v>5444.0400000000009</v>
      </c>
      <c r="R191" s="12">
        <f t="shared" si="7"/>
        <v>8061.8200000000006</v>
      </c>
      <c r="S191" s="12">
        <v>4420</v>
      </c>
    </row>
    <row r="192" spans="1:19" s="1" customFormat="1" ht="11.25" x14ac:dyDescent="0.2">
      <c r="A192" s="2" t="s">
        <v>306</v>
      </c>
      <c r="B192" s="1" t="s">
        <v>307</v>
      </c>
      <c r="C192" s="12">
        <v>13056</v>
      </c>
      <c r="D192" s="12">
        <v>0</v>
      </c>
      <c r="E192" s="12">
        <v>1016</v>
      </c>
      <c r="F192" s="12">
        <v>684</v>
      </c>
      <c r="G192" s="12">
        <v>410.72</v>
      </c>
      <c r="H192" s="12">
        <v>0</v>
      </c>
      <c r="I192" s="12">
        <v>0</v>
      </c>
      <c r="J192" s="12">
        <v>0</v>
      </c>
      <c r="K192" s="12">
        <v>0</v>
      </c>
      <c r="L192" s="12">
        <v>1555.6</v>
      </c>
      <c r="M192" s="12">
        <f t="shared" si="6"/>
        <v>16722.32</v>
      </c>
      <c r="N192" s="12">
        <v>2158.7399999999998</v>
      </c>
      <c r="O192" s="12">
        <v>0</v>
      </c>
      <c r="P192" s="12">
        <v>1501.44</v>
      </c>
      <c r="Q192" s="12">
        <v>4274.6399999999994</v>
      </c>
      <c r="R192" s="12">
        <f t="shared" si="7"/>
        <v>7934.82</v>
      </c>
      <c r="S192" s="12">
        <v>8787.5</v>
      </c>
    </row>
    <row r="193" spans="1:19" s="1" customFormat="1" ht="11.25" x14ac:dyDescent="0.2">
      <c r="A193" s="2" t="s">
        <v>308</v>
      </c>
      <c r="B193" s="1" t="s">
        <v>309</v>
      </c>
      <c r="C193" s="12">
        <v>10679.1</v>
      </c>
      <c r="D193" s="12">
        <v>400</v>
      </c>
      <c r="E193" s="12">
        <v>737</v>
      </c>
      <c r="F193" s="12">
        <v>455</v>
      </c>
      <c r="G193" s="12">
        <v>308.04000000000002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f t="shared" si="6"/>
        <v>12579.140000000001</v>
      </c>
      <c r="N193" s="12">
        <v>1410.46</v>
      </c>
      <c r="O193" s="12">
        <v>0</v>
      </c>
      <c r="P193" s="12">
        <v>1228.0999999999999</v>
      </c>
      <c r="Q193" s="12">
        <v>256.58000000000175</v>
      </c>
      <c r="R193" s="12">
        <f t="shared" si="7"/>
        <v>2895.1400000000017</v>
      </c>
      <c r="S193" s="12">
        <v>9684</v>
      </c>
    </row>
    <row r="194" spans="1:19" s="1" customFormat="1" ht="11.25" x14ac:dyDescent="0.2">
      <c r="A194" s="2" t="s">
        <v>310</v>
      </c>
      <c r="B194" s="1" t="s">
        <v>311</v>
      </c>
      <c r="C194" s="12">
        <v>13047.54</v>
      </c>
      <c r="D194" s="12">
        <v>0</v>
      </c>
      <c r="E194" s="12">
        <v>1016</v>
      </c>
      <c r="F194" s="12">
        <v>684</v>
      </c>
      <c r="G194" s="12">
        <v>205.36</v>
      </c>
      <c r="H194" s="12">
        <v>0</v>
      </c>
      <c r="I194" s="12">
        <v>0</v>
      </c>
      <c r="J194" s="12">
        <v>0</v>
      </c>
      <c r="K194" s="12">
        <v>0</v>
      </c>
      <c r="L194" s="12">
        <v>435.2</v>
      </c>
      <c r="M194" s="12">
        <f t="shared" si="6"/>
        <v>15388.100000000002</v>
      </c>
      <c r="N194" s="12">
        <v>1963.98</v>
      </c>
      <c r="O194" s="12">
        <v>0</v>
      </c>
      <c r="P194" s="12">
        <v>1501.44</v>
      </c>
      <c r="Q194" s="12">
        <v>6705.1800000000021</v>
      </c>
      <c r="R194" s="12">
        <f t="shared" si="7"/>
        <v>10170.600000000002</v>
      </c>
      <c r="S194" s="12">
        <v>5217.5</v>
      </c>
    </row>
    <row r="195" spans="1:19" s="1" customFormat="1" ht="11.25" x14ac:dyDescent="0.2">
      <c r="A195" s="2" t="s">
        <v>312</v>
      </c>
      <c r="B195" s="1" t="s">
        <v>313</v>
      </c>
      <c r="C195" s="12">
        <v>10558.22</v>
      </c>
      <c r="D195" s="12">
        <v>0</v>
      </c>
      <c r="E195" s="12">
        <v>737</v>
      </c>
      <c r="F195" s="12">
        <v>455</v>
      </c>
      <c r="G195" s="12">
        <v>205.36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f t="shared" si="6"/>
        <v>11955.58</v>
      </c>
      <c r="N195" s="12">
        <v>1277.28</v>
      </c>
      <c r="O195" s="12">
        <v>0</v>
      </c>
      <c r="P195" s="12">
        <v>1228.0999999999999</v>
      </c>
      <c r="Q195" s="12">
        <v>7933.7000000000007</v>
      </c>
      <c r="R195" s="12">
        <f t="shared" si="7"/>
        <v>10439.080000000002</v>
      </c>
      <c r="S195" s="12">
        <v>1516.5</v>
      </c>
    </row>
    <row r="196" spans="1:19" s="1" customFormat="1" ht="11.25" x14ac:dyDescent="0.2">
      <c r="A196" s="2" t="s">
        <v>314</v>
      </c>
      <c r="B196" s="1" t="s">
        <v>315</v>
      </c>
      <c r="C196" s="12">
        <v>10679.1</v>
      </c>
      <c r="D196" s="12">
        <v>400</v>
      </c>
      <c r="E196" s="12">
        <v>737</v>
      </c>
      <c r="F196" s="12">
        <v>455</v>
      </c>
      <c r="G196" s="12">
        <v>205.36</v>
      </c>
      <c r="H196" s="12">
        <v>0</v>
      </c>
      <c r="I196" s="12">
        <v>0</v>
      </c>
      <c r="J196" s="12">
        <v>0</v>
      </c>
      <c r="K196" s="12">
        <v>0</v>
      </c>
      <c r="L196" s="12">
        <v>355.97</v>
      </c>
      <c r="M196" s="12">
        <f t="shared" si="6"/>
        <v>12832.43</v>
      </c>
      <c r="N196" s="12">
        <v>1426.56</v>
      </c>
      <c r="O196" s="12">
        <v>0</v>
      </c>
      <c r="P196" s="12">
        <v>1228.0999999999999</v>
      </c>
      <c r="Q196" s="12">
        <v>3694.2700000000004</v>
      </c>
      <c r="R196" s="12">
        <f t="shared" si="7"/>
        <v>6348.93</v>
      </c>
      <c r="S196" s="12">
        <v>6483.5</v>
      </c>
    </row>
    <row r="197" spans="1:19" s="1" customFormat="1" ht="11.25" x14ac:dyDescent="0.2">
      <c r="A197" s="2" t="s">
        <v>316</v>
      </c>
      <c r="B197" s="1" t="s">
        <v>317</v>
      </c>
      <c r="C197" s="12">
        <v>13056</v>
      </c>
      <c r="D197" s="12">
        <v>0</v>
      </c>
      <c r="E197" s="12">
        <v>1016</v>
      </c>
      <c r="F197" s="12">
        <v>615.6</v>
      </c>
      <c r="G197" s="12">
        <v>205.36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f t="shared" si="6"/>
        <v>14892.960000000001</v>
      </c>
      <c r="N197" s="12">
        <v>1625.83</v>
      </c>
      <c r="O197" s="12">
        <v>0</v>
      </c>
      <c r="P197" s="12">
        <v>1501.44</v>
      </c>
      <c r="Q197" s="12">
        <v>6689.6900000000005</v>
      </c>
      <c r="R197" s="12">
        <f t="shared" si="7"/>
        <v>9816.9600000000009</v>
      </c>
      <c r="S197" s="12">
        <v>5076</v>
      </c>
    </row>
    <row r="198" spans="1:19" s="1" customFormat="1" ht="11.25" x14ac:dyDescent="0.2">
      <c r="A198" s="2" t="s">
        <v>318</v>
      </c>
      <c r="B198" s="1" t="s">
        <v>319</v>
      </c>
      <c r="C198" s="12">
        <v>13056</v>
      </c>
      <c r="D198" s="12">
        <v>0</v>
      </c>
      <c r="E198" s="12">
        <v>1016</v>
      </c>
      <c r="F198" s="12">
        <v>684</v>
      </c>
      <c r="G198" s="12">
        <v>205.36</v>
      </c>
      <c r="H198" s="12">
        <v>0</v>
      </c>
      <c r="I198" s="12">
        <v>0</v>
      </c>
      <c r="J198" s="12">
        <v>0</v>
      </c>
      <c r="K198" s="12">
        <v>0</v>
      </c>
      <c r="L198" s="12">
        <v>1305.5999999999999</v>
      </c>
      <c r="M198" s="12">
        <f t="shared" si="6"/>
        <v>16266.960000000001</v>
      </c>
      <c r="N198" s="12">
        <v>2061.4699999999998</v>
      </c>
      <c r="O198" s="12">
        <v>0</v>
      </c>
      <c r="P198" s="12">
        <v>1501.44</v>
      </c>
      <c r="Q198" s="12">
        <v>5154.5500000000011</v>
      </c>
      <c r="R198" s="12">
        <f t="shared" si="7"/>
        <v>8717.4600000000009</v>
      </c>
      <c r="S198" s="12">
        <v>7549.5</v>
      </c>
    </row>
    <row r="199" spans="1:19" s="1" customFormat="1" ht="11.25" x14ac:dyDescent="0.2">
      <c r="A199" s="2" t="s">
        <v>320</v>
      </c>
      <c r="B199" s="1" t="s">
        <v>321</v>
      </c>
      <c r="C199" s="12">
        <v>13056</v>
      </c>
      <c r="D199" s="12">
        <v>0</v>
      </c>
      <c r="E199" s="12">
        <v>1016</v>
      </c>
      <c r="F199" s="12">
        <v>684</v>
      </c>
      <c r="G199" s="12">
        <v>205.36</v>
      </c>
      <c r="H199" s="12">
        <v>0</v>
      </c>
      <c r="I199" s="12">
        <v>0</v>
      </c>
      <c r="J199" s="12">
        <v>0</v>
      </c>
      <c r="K199" s="12">
        <v>0</v>
      </c>
      <c r="L199" s="12">
        <v>1305.5999999999999</v>
      </c>
      <c r="M199" s="12">
        <f t="shared" si="6"/>
        <v>16266.960000000001</v>
      </c>
      <c r="N199" s="12">
        <v>2061.4699999999998</v>
      </c>
      <c r="O199" s="12">
        <v>0</v>
      </c>
      <c r="P199" s="12">
        <v>1501.44</v>
      </c>
      <c r="Q199" s="12">
        <v>280.55000000000109</v>
      </c>
      <c r="R199" s="12">
        <f t="shared" si="7"/>
        <v>3843.4600000000009</v>
      </c>
      <c r="S199" s="12">
        <v>12423.5</v>
      </c>
    </row>
    <row r="200" spans="1:19" s="1" customFormat="1" ht="11.25" x14ac:dyDescent="0.2">
      <c r="A200" s="2" t="s">
        <v>322</v>
      </c>
      <c r="B200" s="1" t="s">
        <v>323</v>
      </c>
      <c r="C200" s="12">
        <v>13037.87</v>
      </c>
      <c r="D200" s="12">
        <v>0</v>
      </c>
      <c r="E200" s="12">
        <v>1016</v>
      </c>
      <c r="F200" s="12">
        <v>684</v>
      </c>
      <c r="G200" s="12">
        <v>205.36</v>
      </c>
      <c r="H200" s="12">
        <v>0</v>
      </c>
      <c r="I200" s="12">
        <v>0</v>
      </c>
      <c r="J200" s="12">
        <v>0</v>
      </c>
      <c r="K200" s="12">
        <v>0</v>
      </c>
      <c r="L200" s="12">
        <v>1305.5999999999999</v>
      </c>
      <c r="M200" s="12">
        <f t="shared" si="6"/>
        <v>16248.830000000002</v>
      </c>
      <c r="N200" s="12">
        <v>2057.6</v>
      </c>
      <c r="O200" s="12">
        <v>0</v>
      </c>
      <c r="P200" s="12">
        <v>1501.44</v>
      </c>
      <c r="Q200" s="12">
        <v>4246.2900000000009</v>
      </c>
      <c r="R200" s="12">
        <f t="shared" si="7"/>
        <v>7805.3300000000008</v>
      </c>
      <c r="S200" s="12">
        <v>8443.5</v>
      </c>
    </row>
    <row r="201" spans="1:19" s="1" customFormat="1" ht="11.25" x14ac:dyDescent="0.2">
      <c r="A201" s="2" t="s">
        <v>324</v>
      </c>
      <c r="B201" s="1" t="s">
        <v>325</v>
      </c>
      <c r="C201" s="12">
        <v>13056</v>
      </c>
      <c r="D201" s="12">
        <v>0</v>
      </c>
      <c r="E201" s="12">
        <v>1016</v>
      </c>
      <c r="F201" s="12">
        <v>684</v>
      </c>
      <c r="G201" s="12">
        <v>205.36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f t="shared" si="6"/>
        <v>14961.36</v>
      </c>
      <c r="N201" s="12">
        <v>1919.32</v>
      </c>
      <c r="O201" s="12">
        <v>0</v>
      </c>
      <c r="P201" s="12">
        <v>1501.44</v>
      </c>
      <c r="Q201" s="12">
        <v>5862.6</v>
      </c>
      <c r="R201" s="12">
        <f t="shared" si="7"/>
        <v>9283.36</v>
      </c>
      <c r="S201" s="12">
        <v>5678</v>
      </c>
    </row>
    <row r="202" spans="1:19" s="1" customFormat="1" ht="11.25" x14ac:dyDescent="0.2">
      <c r="A202" s="2" t="s">
        <v>326</v>
      </c>
      <c r="B202" s="1" t="s">
        <v>327</v>
      </c>
      <c r="C202" s="12">
        <v>13056</v>
      </c>
      <c r="D202" s="12">
        <v>0</v>
      </c>
      <c r="E202" s="12">
        <v>1016</v>
      </c>
      <c r="F202" s="12">
        <v>684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f t="shared" si="6"/>
        <v>14756</v>
      </c>
      <c r="N202" s="12">
        <v>1875.44</v>
      </c>
      <c r="O202" s="12">
        <v>0</v>
      </c>
      <c r="P202" s="12">
        <v>1501.44</v>
      </c>
      <c r="Q202" s="12">
        <v>2880.619999999999</v>
      </c>
      <c r="R202" s="12">
        <f t="shared" si="7"/>
        <v>6257.4999999999991</v>
      </c>
      <c r="S202" s="12">
        <v>8498.5</v>
      </c>
    </row>
    <row r="203" spans="1:19" s="1" customFormat="1" ht="11.25" x14ac:dyDescent="0.2">
      <c r="A203" s="2" t="s">
        <v>328</v>
      </c>
      <c r="B203" s="1" t="s">
        <v>329</v>
      </c>
      <c r="C203" s="12">
        <v>13056</v>
      </c>
      <c r="D203" s="12">
        <v>0</v>
      </c>
      <c r="E203" s="12">
        <v>1016</v>
      </c>
      <c r="F203" s="12">
        <v>684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f t="shared" si="6"/>
        <v>14756</v>
      </c>
      <c r="N203" s="12">
        <v>1875.44</v>
      </c>
      <c r="O203" s="13">
        <v>-185.04</v>
      </c>
      <c r="P203" s="12">
        <v>1501.44</v>
      </c>
      <c r="Q203" s="12">
        <v>280.65999999999985</v>
      </c>
      <c r="R203" s="12">
        <f t="shared" si="7"/>
        <v>3472.5</v>
      </c>
      <c r="S203" s="12">
        <v>11283.5</v>
      </c>
    </row>
    <row r="204" spans="1:19" s="1" customFormat="1" ht="11.25" x14ac:dyDescent="0.2">
      <c r="A204" s="2" t="s">
        <v>330</v>
      </c>
      <c r="B204" s="1" t="s">
        <v>331</v>
      </c>
      <c r="C204" s="12">
        <v>13056</v>
      </c>
      <c r="D204" s="12">
        <v>0</v>
      </c>
      <c r="E204" s="12">
        <v>1016</v>
      </c>
      <c r="F204" s="12">
        <v>684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435.2</v>
      </c>
      <c r="M204" s="12">
        <f t="shared" si="6"/>
        <v>15191.2</v>
      </c>
      <c r="N204" s="12">
        <v>1921.92</v>
      </c>
      <c r="O204" s="12">
        <v>0</v>
      </c>
      <c r="P204" s="12">
        <v>1501.44</v>
      </c>
      <c r="Q204" s="12">
        <v>280.84000000000015</v>
      </c>
      <c r="R204" s="12">
        <f t="shared" si="7"/>
        <v>3704.2000000000003</v>
      </c>
      <c r="S204" s="12">
        <v>11487</v>
      </c>
    </row>
    <row r="205" spans="1:19" s="1" customFormat="1" ht="11.25" x14ac:dyDescent="0.2">
      <c r="A205" s="2" t="s">
        <v>332</v>
      </c>
      <c r="B205" s="1" t="s">
        <v>333</v>
      </c>
      <c r="C205" s="12">
        <v>13056</v>
      </c>
      <c r="D205" s="12">
        <v>0</v>
      </c>
      <c r="E205" s="12">
        <v>1016</v>
      </c>
      <c r="F205" s="12">
        <v>684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1305.5999999999999</v>
      </c>
      <c r="M205" s="12">
        <f t="shared" si="6"/>
        <v>16061.6</v>
      </c>
      <c r="N205" s="12">
        <v>2017.6</v>
      </c>
      <c r="O205" s="12">
        <v>0</v>
      </c>
      <c r="P205" s="12">
        <v>1501.44</v>
      </c>
      <c r="Q205" s="12">
        <v>1130.5600000000013</v>
      </c>
      <c r="R205" s="12">
        <f t="shared" si="7"/>
        <v>4649.6000000000013</v>
      </c>
      <c r="S205" s="12">
        <v>11412</v>
      </c>
    </row>
    <row r="206" spans="1:19" s="1" customFormat="1" ht="11.25" x14ac:dyDescent="0.2">
      <c r="A206" s="2" t="s">
        <v>334</v>
      </c>
      <c r="B206" s="1" t="s">
        <v>335</v>
      </c>
      <c r="C206" s="12">
        <v>13046.33</v>
      </c>
      <c r="D206" s="12">
        <v>0</v>
      </c>
      <c r="E206" s="12">
        <v>1016</v>
      </c>
      <c r="F206" s="12">
        <v>684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1305.5999999999999</v>
      </c>
      <c r="M206" s="12">
        <f t="shared" si="6"/>
        <v>16051.93</v>
      </c>
      <c r="N206" s="12">
        <v>2015.54</v>
      </c>
      <c r="O206" s="12">
        <v>0</v>
      </c>
      <c r="P206" s="12">
        <v>1501.44</v>
      </c>
      <c r="Q206" s="12">
        <v>2728.4500000000007</v>
      </c>
      <c r="R206" s="12">
        <f t="shared" si="7"/>
        <v>6245.43</v>
      </c>
      <c r="S206" s="12">
        <v>9806.5</v>
      </c>
    </row>
    <row r="207" spans="1:19" s="1" customFormat="1" ht="11.25" x14ac:dyDescent="0.2">
      <c r="A207" s="2" t="s">
        <v>336</v>
      </c>
      <c r="B207" s="1" t="s">
        <v>337</v>
      </c>
      <c r="C207" s="12">
        <v>12456</v>
      </c>
      <c r="D207" s="12">
        <v>0</v>
      </c>
      <c r="E207" s="12">
        <v>1016</v>
      </c>
      <c r="F207" s="12">
        <v>684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870.4</v>
      </c>
      <c r="M207" s="12">
        <f t="shared" si="6"/>
        <v>15026.4</v>
      </c>
      <c r="N207" s="12">
        <v>1842.96</v>
      </c>
      <c r="O207" s="12">
        <v>0</v>
      </c>
      <c r="P207" s="12">
        <v>1432.44</v>
      </c>
      <c r="Q207" s="12">
        <v>3036</v>
      </c>
      <c r="R207" s="12">
        <f t="shared" si="7"/>
        <v>6311.4</v>
      </c>
      <c r="S207" s="12">
        <v>8715</v>
      </c>
    </row>
    <row r="208" spans="1:19" s="1" customFormat="1" ht="11.25" x14ac:dyDescent="0.2">
      <c r="A208" s="2" t="s">
        <v>414</v>
      </c>
      <c r="B208" s="1" t="s">
        <v>415</v>
      </c>
      <c r="C208" s="12">
        <v>13056</v>
      </c>
      <c r="D208" s="12">
        <v>0</v>
      </c>
      <c r="E208" s="12">
        <v>609.48</v>
      </c>
      <c r="F208" s="12">
        <v>410.4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870.4</v>
      </c>
      <c r="M208" s="12">
        <f t="shared" si="6"/>
        <v>14946.279999999999</v>
      </c>
      <c r="N208" s="12">
        <v>1825.86</v>
      </c>
      <c r="O208" s="12">
        <v>0</v>
      </c>
      <c r="P208" s="12">
        <v>1501.42</v>
      </c>
      <c r="Q208" s="12">
        <v>0</v>
      </c>
      <c r="R208" s="12">
        <f t="shared" si="7"/>
        <v>3327.2799999999997</v>
      </c>
      <c r="S208" s="12">
        <v>11619</v>
      </c>
    </row>
    <row r="209" spans="1:19" s="1" customFormat="1" ht="11.25" x14ac:dyDescent="0.2">
      <c r="A209" s="2" t="s">
        <v>440</v>
      </c>
      <c r="B209" s="1" t="s">
        <v>441</v>
      </c>
      <c r="C209" s="12">
        <v>5657.6</v>
      </c>
      <c r="D209" s="12">
        <v>0</v>
      </c>
      <c r="E209" s="12">
        <v>440.27</v>
      </c>
      <c r="F209" s="12">
        <v>296.39999999999998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f t="shared" si="6"/>
        <v>6394.27</v>
      </c>
      <c r="N209" s="12">
        <v>727.6</v>
      </c>
      <c r="O209" s="12">
        <v>0</v>
      </c>
      <c r="P209" s="12">
        <v>650.62</v>
      </c>
      <c r="Q209" s="12">
        <v>5.0000000000181899E-2</v>
      </c>
      <c r="R209" s="12">
        <f t="shared" si="7"/>
        <v>1378.2700000000002</v>
      </c>
      <c r="S209" s="12">
        <v>5016</v>
      </c>
    </row>
    <row r="210" spans="1:19" s="6" customFormat="1" ht="11.25" x14ac:dyDescent="0.2">
      <c r="A210" s="14"/>
      <c r="C210" s="6" t="s">
        <v>545</v>
      </c>
      <c r="D210" s="6" t="s">
        <v>545</v>
      </c>
      <c r="E210" s="6" t="s">
        <v>545</v>
      </c>
      <c r="F210" s="6" t="s">
        <v>545</v>
      </c>
      <c r="G210" s="6" t="s">
        <v>545</v>
      </c>
      <c r="H210" s="6" t="s">
        <v>545</v>
      </c>
      <c r="I210" s="6" t="s">
        <v>545</v>
      </c>
      <c r="J210" s="6" t="s">
        <v>545</v>
      </c>
      <c r="K210" s="6" t="s">
        <v>545</v>
      </c>
      <c r="L210" s="6" t="s">
        <v>545</v>
      </c>
      <c r="M210" s="6" t="s">
        <v>545</v>
      </c>
      <c r="N210" s="6" t="s">
        <v>545</v>
      </c>
      <c r="O210" s="6" t="s">
        <v>545</v>
      </c>
      <c r="P210" s="6" t="s">
        <v>545</v>
      </c>
      <c r="Q210" s="6" t="s">
        <v>545</v>
      </c>
      <c r="R210" s="6" t="s">
        <v>545</v>
      </c>
      <c r="S210" s="6" t="s">
        <v>545</v>
      </c>
    </row>
    <row r="211" spans="1:19" s="1" customFormat="1" ht="11.25" x14ac:dyDescent="0.2">
      <c r="A211" s="11" t="s">
        <v>544</v>
      </c>
      <c r="C211" s="12"/>
      <c r="L211" s="12"/>
      <c r="M211" s="12"/>
      <c r="N211" s="12"/>
      <c r="R211" s="12"/>
    </row>
    <row r="212" spans="1:19" s="1" customFormat="1" ht="11.25" x14ac:dyDescent="0.2">
      <c r="A212" s="2" t="s">
        <v>338</v>
      </c>
      <c r="B212" s="1" t="s">
        <v>339</v>
      </c>
      <c r="C212" s="12">
        <v>10590.11</v>
      </c>
      <c r="D212" s="12">
        <v>200</v>
      </c>
      <c r="E212" s="12">
        <v>737</v>
      </c>
      <c r="F212" s="12">
        <v>455</v>
      </c>
      <c r="G212" s="12">
        <v>616.79999999999995</v>
      </c>
      <c r="H212" s="12">
        <v>0</v>
      </c>
      <c r="I212" s="12">
        <v>0</v>
      </c>
      <c r="J212" s="12">
        <v>0</v>
      </c>
      <c r="K212" s="12">
        <v>0</v>
      </c>
      <c r="L212" s="12">
        <v>355.97</v>
      </c>
      <c r="M212" s="12">
        <f t="shared" si="6"/>
        <v>12954.88</v>
      </c>
      <c r="N212" s="12">
        <v>1452.71</v>
      </c>
      <c r="O212" s="12">
        <v>0</v>
      </c>
      <c r="P212" s="12">
        <v>1228.0999999999999</v>
      </c>
      <c r="Q212" s="12">
        <v>256.56999999999971</v>
      </c>
      <c r="R212" s="12">
        <f t="shared" si="7"/>
        <v>2937.3799999999997</v>
      </c>
      <c r="S212" s="12">
        <v>10017.5</v>
      </c>
    </row>
    <row r="213" spans="1:19" s="1" customFormat="1" ht="11.25" x14ac:dyDescent="0.2">
      <c r="A213" s="2" t="s">
        <v>340</v>
      </c>
      <c r="B213" s="1" t="s">
        <v>341</v>
      </c>
      <c r="C213" s="12">
        <v>12998.58</v>
      </c>
      <c r="D213" s="12">
        <v>0</v>
      </c>
      <c r="E213" s="12">
        <v>1016</v>
      </c>
      <c r="F213" s="12">
        <v>684</v>
      </c>
      <c r="G213" s="12">
        <v>410.72</v>
      </c>
      <c r="H213" s="12">
        <v>0</v>
      </c>
      <c r="I213" s="12">
        <v>0</v>
      </c>
      <c r="J213" s="12">
        <v>0</v>
      </c>
      <c r="K213" s="12">
        <v>0</v>
      </c>
      <c r="L213" s="12">
        <v>250</v>
      </c>
      <c r="M213" s="12">
        <f t="shared" si="6"/>
        <v>15359.3</v>
      </c>
      <c r="N213" s="12">
        <v>2004.31</v>
      </c>
      <c r="O213" s="12">
        <v>0</v>
      </c>
      <c r="P213" s="12">
        <v>1501.44</v>
      </c>
      <c r="Q213" s="12">
        <v>6666.0499999999993</v>
      </c>
      <c r="R213" s="12">
        <f t="shared" si="7"/>
        <v>10171.799999999999</v>
      </c>
      <c r="S213" s="12">
        <v>5187.5</v>
      </c>
    </row>
    <row r="214" spans="1:19" s="1" customFormat="1" ht="11.25" x14ac:dyDescent="0.2">
      <c r="A214" s="2" t="s">
        <v>342</v>
      </c>
      <c r="B214" s="1" t="s">
        <v>343</v>
      </c>
      <c r="C214" s="12">
        <v>10679.1</v>
      </c>
      <c r="D214" s="12">
        <v>200</v>
      </c>
      <c r="E214" s="12">
        <v>737</v>
      </c>
      <c r="F214" s="12">
        <v>455</v>
      </c>
      <c r="G214" s="12">
        <v>410.72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f t="shared" si="6"/>
        <v>12481.82</v>
      </c>
      <c r="N214" s="12">
        <v>1389.68</v>
      </c>
      <c r="O214" s="12">
        <v>0</v>
      </c>
      <c r="P214" s="12">
        <v>1228.0999999999999</v>
      </c>
      <c r="Q214" s="12">
        <v>257.04000000000087</v>
      </c>
      <c r="R214" s="12">
        <f t="shared" si="7"/>
        <v>2874.8200000000006</v>
      </c>
      <c r="S214" s="12">
        <v>9607</v>
      </c>
    </row>
    <row r="215" spans="1:19" s="1" customFormat="1" ht="11.25" x14ac:dyDescent="0.2">
      <c r="A215" s="2" t="s">
        <v>344</v>
      </c>
      <c r="B215" s="1" t="s">
        <v>345</v>
      </c>
      <c r="C215" s="12">
        <v>13056</v>
      </c>
      <c r="D215" s="12">
        <v>0</v>
      </c>
      <c r="E215" s="12">
        <v>1016</v>
      </c>
      <c r="F215" s="12">
        <v>684</v>
      </c>
      <c r="G215" s="12">
        <v>308.04000000000002</v>
      </c>
      <c r="H215" s="12">
        <v>0</v>
      </c>
      <c r="I215" s="12">
        <v>0</v>
      </c>
      <c r="J215" s="12">
        <v>0</v>
      </c>
      <c r="K215" s="12">
        <v>0</v>
      </c>
      <c r="L215" s="12">
        <v>250</v>
      </c>
      <c r="M215" s="12">
        <f t="shared" si="6"/>
        <v>15314.04</v>
      </c>
      <c r="N215" s="12">
        <v>1994.64</v>
      </c>
      <c r="O215" s="12">
        <v>0</v>
      </c>
      <c r="P215" s="12">
        <v>1501.44</v>
      </c>
      <c r="Q215" s="12">
        <v>4339.9600000000009</v>
      </c>
      <c r="R215" s="12">
        <f t="shared" si="7"/>
        <v>7836.0400000000009</v>
      </c>
      <c r="S215" s="12">
        <v>7478</v>
      </c>
    </row>
    <row r="216" spans="1:19" s="1" customFormat="1" ht="11.25" x14ac:dyDescent="0.2">
      <c r="A216" s="2" t="s">
        <v>346</v>
      </c>
      <c r="B216" s="1" t="s">
        <v>347</v>
      </c>
      <c r="C216" s="12">
        <v>13046.93</v>
      </c>
      <c r="D216" s="12">
        <v>0</v>
      </c>
      <c r="E216" s="12">
        <v>1016</v>
      </c>
      <c r="F216" s="12">
        <v>684</v>
      </c>
      <c r="G216" s="12">
        <v>205.36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f t="shared" si="6"/>
        <v>14952.29</v>
      </c>
      <c r="N216" s="12">
        <v>1917.38</v>
      </c>
      <c r="O216" s="12">
        <v>0</v>
      </c>
      <c r="P216" s="12">
        <v>1501.44</v>
      </c>
      <c r="Q216" s="12">
        <v>280.97000000000116</v>
      </c>
      <c r="R216" s="12">
        <f t="shared" si="7"/>
        <v>3699.7900000000013</v>
      </c>
      <c r="S216" s="12">
        <v>11252.5</v>
      </c>
    </row>
    <row r="217" spans="1:19" s="1" customFormat="1" ht="11.25" x14ac:dyDescent="0.2">
      <c r="A217" s="2" t="s">
        <v>348</v>
      </c>
      <c r="B217" s="1" t="s">
        <v>349</v>
      </c>
      <c r="C217" s="12">
        <v>10679.1</v>
      </c>
      <c r="D217" s="12">
        <v>400</v>
      </c>
      <c r="E217" s="12">
        <v>737</v>
      </c>
      <c r="F217" s="12">
        <v>455</v>
      </c>
      <c r="G217" s="12">
        <v>205.36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f t="shared" si="6"/>
        <v>12476.460000000001</v>
      </c>
      <c r="N217" s="12">
        <v>1388.54</v>
      </c>
      <c r="O217" s="12">
        <v>0</v>
      </c>
      <c r="P217" s="12">
        <v>1228.0999999999999</v>
      </c>
      <c r="Q217" s="12">
        <v>5596.8200000000015</v>
      </c>
      <c r="R217" s="12">
        <f t="shared" si="7"/>
        <v>8213.4600000000009</v>
      </c>
      <c r="S217" s="12">
        <v>4263</v>
      </c>
    </row>
    <row r="218" spans="1:19" s="1" customFormat="1" ht="11.25" x14ac:dyDescent="0.2">
      <c r="A218" s="2" t="s">
        <v>350</v>
      </c>
      <c r="B218" s="1" t="s">
        <v>351</v>
      </c>
      <c r="C218" s="12">
        <v>13020.34</v>
      </c>
      <c r="D218" s="12">
        <v>0</v>
      </c>
      <c r="E218" s="12">
        <v>1016</v>
      </c>
      <c r="F218" s="12">
        <v>684</v>
      </c>
      <c r="G218" s="12">
        <v>205.36</v>
      </c>
      <c r="H218" s="12">
        <v>1293.51</v>
      </c>
      <c r="I218" s="12">
        <v>0</v>
      </c>
      <c r="J218" s="12">
        <v>0</v>
      </c>
      <c r="K218" s="12">
        <v>0</v>
      </c>
      <c r="L218" s="12">
        <v>1305.5999999999999</v>
      </c>
      <c r="M218" s="12">
        <f t="shared" si="6"/>
        <v>17524.810000000001</v>
      </c>
      <c r="N218" s="12">
        <v>2302.52</v>
      </c>
      <c r="O218" s="12">
        <v>0</v>
      </c>
      <c r="P218" s="12">
        <v>1501.44</v>
      </c>
      <c r="Q218" s="12">
        <v>4432.8500000000022</v>
      </c>
      <c r="R218" s="12">
        <f t="shared" si="7"/>
        <v>8236.8100000000013</v>
      </c>
      <c r="S218" s="12">
        <v>9288</v>
      </c>
    </row>
    <row r="219" spans="1:19" s="1" customFormat="1" ht="11.25" x14ac:dyDescent="0.2">
      <c r="A219" s="2" t="s">
        <v>352</v>
      </c>
      <c r="B219" s="1" t="s">
        <v>353</v>
      </c>
      <c r="C219" s="12">
        <v>13056</v>
      </c>
      <c r="D219" s="12">
        <v>0</v>
      </c>
      <c r="E219" s="12">
        <v>1016</v>
      </c>
      <c r="F219" s="12">
        <v>684</v>
      </c>
      <c r="G219" s="12">
        <v>205.36</v>
      </c>
      <c r="H219" s="12">
        <v>0</v>
      </c>
      <c r="I219" s="12">
        <v>0</v>
      </c>
      <c r="J219" s="12">
        <v>0</v>
      </c>
      <c r="K219" s="12">
        <v>0</v>
      </c>
      <c r="L219" s="12">
        <v>870.4</v>
      </c>
      <c r="M219" s="12">
        <f t="shared" si="6"/>
        <v>15831.76</v>
      </c>
      <c r="N219" s="12">
        <v>2015</v>
      </c>
      <c r="O219" s="12">
        <v>0</v>
      </c>
      <c r="P219" s="12">
        <v>1501.44</v>
      </c>
      <c r="Q219" s="12">
        <v>274.31999999999971</v>
      </c>
      <c r="R219" s="12">
        <f t="shared" si="7"/>
        <v>3790.7599999999998</v>
      </c>
      <c r="S219" s="12">
        <v>12041</v>
      </c>
    </row>
    <row r="220" spans="1:19" s="1" customFormat="1" ht="11.25" x14ac:dyDescent="0.2">
      <c r="A220" s="2" t="s">
        <v>354</v>
      </c>
      <c r="B220" s="1" t="s">
        <v>355</v>
      </c>
      <c r="C220" s="12">
        <v>13022.15</v>
      </c>
      <c r="D220" s="12">
        <v>0</v>
      </c>
      <c r="E220" s="12">
        <v>1016</v>
      </c>
      <c r="F220" s="12">
        <v>684</v>
      </c>
      <c r="G220" s="12">
        <v>205.36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f t="shared" si="6"/>
        <v>14927.51</v>
      </c>
      <c r="N220" s="12">
        <v>1912.08</v>
      </c>
      <c r="O220" s="12">
        <v>0</v>
      </c>
      <c r="P220" s="12">
        <v>1501.44</v>
      </c>
      <c r="Q220" s="12">
        <v>6844.49</v>
      </c>
      <c r="R220" s="12">
        <f t="shared" si="7"/>
        <v>10258.01</v>
      </c>
      <c r="S220" s="12">
        <v>4669.5</v>
      </c>
    </row>
    <row r="221" spans="1:19" s="1" customFormat="1" ht="11.25" x14ac:dyDescent="0.2">
      <c r="A221" s="2" t="s">
        <v>356</v>
      </c>
      <c r="B221" s="1" t="s">
        <v>357</v>
      </c>
      <c r="C221" s="12">
        <v>10503.9</v>
      </c>
      <c r="D221" s="12">
        <v>0</v>
      </c>
      <c r="E221" s="12">
        <v>784</v>
      </c>
      <c r="F221" s="12">
        <v>499</v>
      </c>
      <c r="G221" s="12">
        <v>205.36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f t="shared" si="6"/>
        <v>11992.26</v>
      </c>
      <c r="N221" s="12">
        <v>1285.1199999999999</v>
      </c>
      <c r="O221" s="12">
        <v>0</v>
      </c>
      <c r="P221" s="12">
        <v>1207.94</v>
      </c>
      <c r="Q221" s="12">
        <v>0.2000000000007276</v>
      </c>
      <c r="R221" s="12">
        <f t="shared" si="7"/>
        <v>2493.2600000000007</v>
      </c>
      <c r="S221" s="12">
        <v>9499</v>
      </c>
    </row>
    <row r="222" spans="1:19" s="1" customFormat="1" ht="11.25" x14ac:dyDescent="0.2">
      <c r="A222" s="2" t="s">
        <v>358</v>
      </c>
      <c r="B222" s="1" t="s">
        <v>359</v>
      </c>
      <c r="C222" s="12">
        <v>13028.8</v>
      </c>
      <c r="D222" s="12">
        <v>0</v>
      </c>
      <c r="E222" s="12">
        <v>1016</v>
      </c>
      <c r="F222" s="12">
        <v>684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f t="shared" si="6"/>
        <v>14728.8</v>
      </c>
      <c r="N222" s="12">
        <v>1869.63</v>
      </c>
      <c r="O222" s="12">
        <v>0</v>
      </c>
      <c r="P222" s="12">
        <v>1501.44</v>
      </c>
      <c r="Q222" s="12">
        <v>4522.2299999999996</v>
      </c>
      <c r="R222" s="12">
        <f t="shared" si="7"/>
        <v>7893.2999999999993</v>
      </c>
      <c r="S222" s="12">
        <v>6835.5</v>
      </c>
    </row>
    <row r="223" spans="1:19" s="1" customFormat="1" ht="11.25" x14ac:dyDescent="0.2">
      <c r="A223" s="2" t="s">
        <v>360</v>
      </c>
      <c r="B223" s="1" t="s">
        <v>361</v>
      </c>
      <c r="C223" s="12">
        <v>13048.14</v>
      </c>
      <c r="D223" s="12">
        <v>0</v>
      </c>
      <c r="E223" s="12">
        <v>1016</v>
      </c>
      <c r="F223" s="12">
        <v>684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1305.5999999999999</v>
      </c>
      <c r="M223" s="12">
        <f t="shared" si="6"/>
        <v>16053.74</v>
      </c>
      <c r="N223" s="12">
        <v>2015.92</v>
      </c>
      <c r="O223" s="12">
        <v>0</v>
      </c>
      <c r="P223" s="12">
        <v>1501.44</v>
      </c>
      <c r="Q223" s="12">
        <v>4502.8799999999992</v>
      </c>
      <c r="R223" s="12">
        <f t="shared" si="7"/>
        <v>8020.24</v>
      </c>
      <c r="S223" s="12">
        <v>8033.5</v>
      </c>
    </row>
    <row r="224" spans="1:19" s="1" customFormat="1" ht="11.25" x14ac:dyDescent="0.2">
      <c r="A224" s="2" t="s">
        <v>362</v>
      </c>
      <c r="B224" s="1" t="s">
        <v>363</v>
      </c>
      <c r="C224" s="12">
        <v>13056</v>
      </c>
      <c r="D224" s="12">
        <v>0</v>
      </c>
      <c r="E224" s="12">
        <v>1016</v>
      </c>
      <c r="F224" s="12">
        <v>684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1305.5999999999999</v>
      </c>
      <c r="M224" s="12">
        <f t="shared" si="6"/>
        <v>16061.6</v>
      </c>
      <c r="N224" s="12">
        <v>2017.6</v>
      </c>
      <c r="O224" s="12">
        <v>0</v>
      </c>
      <c r="P224" s="12">
        <v>1501.44</v>
      </c>
      <c r="Q224" s="12">
        <v>9239.0600000000013</v>
      </c>
      <c r="R224" s="12">
        <f t="shared" si="7"/>
        <v>12758.100000000002</v>
      </c>
      <c r="S224" s="12">
        <v>3303.5</v>
      </c>
    </row>
    <row r="225" spans="1:19" s="1" customFormat="1" ht="11.25" x14ac:dyDescent="0.2">
      <c r="A225" s="2" t="s">
        <v>364</v>
      </c>
      <c r="B225" s="1" t="s">
        <v>365</v>
      </c>
      <c r="C225" s="12">
        <v>13056</v>
      </c>
      <c r="D225" s="12">
        <v>0</v>
      </c>
      <c r="E225" s="12">
        <v>1016</v>
      </c>
      <c r="F225" s="12">
        <v>684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f t="shared" si="6"/>
        <v>14756</v>
      </c>
      <c r="N225" s="12">
        <v>1875.44</v>
      </c>
      <c r="O225" s="12">
        <v>0</v>
      </c>
      <c r="P225" s="12">
        <v>1501.44</v>
      </c>
      <c r="Q225" s="12">
        <v>5876.619999999999</v>
      </c>
      <c r="R225" s="12">
        <f t="shared" si="7"/>
        <v>9253.5</v>
      </c>
      <c r="S225" s="12">
        <v>5502.5</v>
      </c>
    </row>
    <row r="226" spans="1:19" s="1" customFormat="1" ht="11.25" x14ac:dyDescent="0.2">
      <c r="A226" s="2" t="s">
        <v>366</v>
      </c>
      <c r="B226" s="1" t="s">
        <v>367</v>
      </c>
      <c r="C226" s="12">
        <v>13686.9</v>
      </c>
      <c r="D226" s="12">
        <v>0</v>
      </c>
      <c r="E226" s="12">
        <v>788</v>
      </c>
      <c r="F226" s="12">
        <v>468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f t="shared" si="6"/>
        <v>14942.9</v>
      </c>
      <c r="N226" s="12">
        <v>1915.36</v>
      </c>
      <c r="O226" s="12">
        <v>0</v>
      </c>
      <c r="P226" s="12">
        <v>1573.8</v>
      </c>
      <c r="Q226" s="12">
        <v>3462.24</v>
      </c>
      <c r="R226" s="12">
        <f t="shared" si="7"/>
        <v>6951.4</v>
      </c>
      <c r="S226" s="12">
        <v>7991.5</v>
      </c>
    </row>
    <row r="227" spans="1:19" s="1" customFormat="1" ht="11.25" x14ac:dyDescent="0.2">
      <c r="A227" s="2" t="s">
        <v>368</v>
      </c>
      <c r="B227" s="1" t="s">
        <v>369</v>
      </c>
      <c r="C227" s="12">
        <v>13056</v>
      </c>
      <c r="D227" s="12">
        <v>0</v>
      </c>
      <c r="E227" s="12">
        <v>1016</v>
      </c>
      <c r="F227" s="12">
        <v>524.4</v>
      </c>
      <c r="G227" s="12">
        <v>0</v>
      </c>
      <c r="H227" s="12">
        <v>90.67</v>
      </c>
      <c r="I227" s="12">
        <v>0</v>
      </c>
      <c r="J227" s="12">
        <v>0</v>
      </c>
      <c r="K227" s="12">
        <v>0</v>
      </c>
      <c r="L227" s="12">
        <v>0</v>
      </c>
      <c r="M227" s="12">
        <f t="shared" si="6"/>
        <v>14687.07</v>
      </c>
      <c r="N227" s="12">
        <v>1275.24</v>
      </c>
      <c r="O227" s="12">
        <v>0</v>
      </c>
      <c r="P227" s="12">
        <v>1501.44</v>
      </c>
      <c r="Q227" s="12">
        <v>2686.3899999999994</v>
      </c>
      <c r="R227" s="12">
        <f t="shared" si="7"/>
        <v>5463.07</v>
      </c>
      <c r="S227" s="12">
        <v>9224</v>
      </c>
    </row>
    <row r="228" spans="1:19" s="1" customFormat="1" ht="11.25" x14ac:dyDescent="0.2">
      <c r="A228" s="2" t="s">
        <v>370</v>
      </c>
      <c r="B228" s="1" t="s">
        <v>371</v>
      </c>
      <c r="C228" s="12">
        <v>13046.93</v>
      </c>
      <c r="D228" s="12">
        <v>435.2</v>
      </c>
      <c r="E228" s="12">
        <v>1016</v>
      </c>
      <c r="F228" s="12">
        <v>684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870.4</v>
      </c>
      <c r="M228" s="12">
        <f t="shared" si="6"/>
        <v>16052.53</v>
      </c>
      <c r="N228" s="12">
        <v>2062.14</v>
      </c>
      <c r="O228" s="13">
        <v>-776.29</v>
      </c>
      <c r="P228" s="12">
        <v>1501.44</v>
      </c>
      <c r="Q228" s="12">
        <v>3404.2400000000016</v>
      </c>
      <c r="R228" s="12">
        <f t="shared" si="7"/>
        <v>6191.5300000000016</v>
      </c>
      <c r="S228" s="12">
        <v>9861</v>
      </c>
    </row>
    <row r="229" spans="1:19" s="1" customFormat="1" ht="11.25" x14ac:dyDescent="0.2">
      <c r="A229" s="2" t="s">
        <v>372</v>
      </c>
      <c r="B229" s="1" t="s">
        <v>373</v>
      </c>
      <c r="C229" s="12">
        <v>13056</v>
      </c>
      <c r="D229" s="12">
        <v>0</v>
      </c>
      <c r="E229" s="12">
        <v>1016</v>
      </c>
      <c r="F229" s="12">
        <v>684</v>
      </c>
      <c r="G229" s="12">
        <v>0</v>
      </c>
      <c r="H229" s="12">
        <v>388.05</v>
      </c>
      <c r="I229" s="12">
        <v>0</v>
      </c>
      <c r="J229" s="12">
        <v>0</v>
      </c>
      <c r="K229" s="12">
        <v>0</v>
      </c>
      <c r="L229" s="12">
        <v>0</v>
      </c>
      <c r="M229" s="12">
        <f t="shared" si="6"/>
        <v>15144.05</v>
      </c>
      <c r="N229" s="12">
        <v>1916.89</v>
      </c>
      <c r="O229" s="12">
        <v>0</v>
      </c>
      <c r="P229" s="12">
        <v>1501.44</v>
      </c>
      <c r="Q229" s="12">
        <v>6118.2199999999993</v>
      </c>
      <c r="R229" s="12">
        <f t="shared" si="7"/>
        <v>9536.5499999999993</v>
      </c>
      <c r="S229" s="12">
        <v>5607.5</v>
      </c>
    </row>
    <row r="230" spans="1:19" s="1" customFormat="1" ht="11.25" x14ac:dyDescent="0.2">
      <c r="A230" s="2" t="s">
        <v>374</v>
      </c>
      <c r="B230" s="1" t="s">
        <v>375</v>
      </c>
      <c r="C230" s="12">
        <v>13056</v>
      </c>
      <c r="D230" s="12">
        <v>0</v>
      </c>
      <c r="E230" s="12">
        <v>1016</v>
      </c>
      <c r="F230" s="12">
        <v>684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870.4</v>
      </c>
      <c r="M230" s="12">
        <f t="shared" si="6"/>
        <v>15626.4</v>
      </c>
      <c r="N230" s="12">
        <v>1971.12</v>
      </c>
      <c r="O230" s="12">
        <v>0</v>
      </c>
      <c r="P230" s="12">
        <v>1501.44</v>
      </c>
      <c r="Q230" s="12">
        <v>280.34000000000015</v>
      </c>
      <c r="R230" s="12">
        <f t="shared" si="7"/>
        <v>3752.9</v>
      </c>
      <c r="S230" s="12">
        <v>11873.5</v>
      </c>
    </row>
    <row r="231" spans="1:19" s="1" customFormat="1" ht="11.25" x14ac:dyDescent="0.2">
      <c r="A231" s="2" t="s">
        <v>376</v>
      </c>
      <c r="B231" s="1" t="s">
        <v>377</v>
      </c>
      <c r="C231" s="12">
        <v>8653.83</v>
      </c>
      <c r="D231" s="12">
        <v>0</v>
      </c>
      <c r="E231" s="12">
        <v>677.3</v>
      </c>
      <c r="F231" s="12">
        <v>456</v>
      </c>
      <c r="G231" s="12">
        <v>0</v>
      </c>
      <c r="H231" s="12">
        <v>0</v>
      </c>
      <c r="I231" s="12">
        <v>8704</v>
      </c>
      <c r="J231" s="12">
        <v>2176</v>
      </c>
      <c r="K231" s="12">
        <v>4756.28</v>
      </c>
      <c r="L231" s="12">
        <v>435.2</v>
      </c>
      <c r="M231" s="12">
        <f t="shared" si="6"/>
        <v>25858.609999999997</v>
      </c>
      <c r="N231" s="12">
        <v>3388.37</v>
      </c>
      <c r="O231" s="12">
        <v>0</v>
      </c>
      <c r="P231" s="12">
        <v>1000.96</v>
      </c>
      <c r="Q231" s="12">
        <v>3268.2799999999988</v>
      </c>
      <c r="R231" s="12">
        <f t="shared" si="7"/>
        <v>7657.6099999999988</v>
      </c>
      <c r="S231" s="12">
        <v>18201</v>
      </c>
    </row>
    <row r="232" spans="1:19" s="1" customFormat="1" ht="11.25" x14ac:dyDescent="0.2">
      <c r="A232" s="2" t="s">
        <v>378</v>
      </c>
      <c r="B232" s="1" t="s">
        <v>379</v>
      </c>
      <c r="C232" s="12">
        <v>14004.9</v>
      </c>
      <c r="D232" s="12">
        <v>400</v>
      </c>
      <c r="E232" s="12">
        <v>1046</v>
      </c>
      <c r="F232" s="12">
        <v>666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466.83</v>
      </c>
      <c r="M232" s="12">
        <f t="shared" si="6"/>
        <v>16583.73</v>
      </c>
      <c r="N232" s="12">
        <v>2215.9899999999998</v>
      </c>
      <c r="O232" s="12">
        <v>0</v>
      </c>
      <c r="P232" s="12">
        <v>1610.56</v>
      </c>
      <c r="Q232" s="12">
        <v>1009.6800000000003</v>
      </c>
      <c r="R232" s="12">
        <f t="shared" si="7"/>
        <v>4836.2299999999996</v>
      </c>
      <c r="S232" s="12">
        <v>11747.5</v>
      </c>
    </row>
    <row r="233" spans="1:19" s="1" customFormat="1" ht="11.25" x14ac:dyDescent="0.2">
      <c r="A233" s="2" t="s">
        <v>380</v>
      </c>
      <c r="B233" s="1" t="s">
        <v>381</v>
      </c>
      <c r="C233" s="12">
        <v>13017.31</v>
      </c>
      <c r="D233" s="12">
        <v>0</v>
      </c>
      <c r="E233" s="12">
        <v>1016</v>
      </c>
      <c r="F233" s="12">
        <v>684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f t="shared" si="6"/>
        <v>14717.31</v>
      </c>
      <c r="N233" s="12">
        <v>1867.18</v>
      </c>
      <c r="O233" s="12">
        <v>0</v>
      </c>
      <c r="P233" s="12">
        <v>1501.44</v>
      </c>
      <c r="Q233" s="12">
        <v>280.68999999999869</v>
      </c>
      <c r="R233" s="12">
        <f t="shared" si="7"/>
        <v>3649.3099999999986</v>
      </c>
      <c r="S233" s="12">
        <v>11068</v>
      </c>
    </row>
    <row r="234" spans="1:19" s="1" customFormat="1" ht="11.25" x14ac:dyDescent="0.2">
      <c r="A234" s="2" t="s">
        <v>382</v>
      </c>
      <c r="B234" s="1" t="s">
        <v>383</v>
      </c>
      <c r="C234" s="12">
        <v>13056</v>
      </c>
      <c r="D234" s="12">
        <v>0</v>
      </c>
      <c r="E234" s="12">
        <v>1016</v>
      </c>
      <c r="F234" s="12">
        <v>684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f t="shared" si="6"/>
        <v>14756</v>
      </c>
      <c r="N234" s="12">
        <v>1875.44</v>
      </c>
      <c r="O234" s="12">
        <v>0</v>
      </c>
      <c r="P234" s="12">
        <v>1501.44</v>
      </c>
      <c r="Q234" s="12">
        <v>280.61999999999898</v>
      </c>
      <c r="R234" s="12">
        <f t="shared" si="7"/>
        <v>3657.4999999999991</v>
      </c>
      <c r="S234" s="12">
        <v>11098.5</v>
      </c>
    </row>
    <row r="235" spans="1:19" s="1" customFormat="1" ht="11.25" x14ac:dyDescent="0.2">
      <c r="A235" s="2" t="s">
        <v>384</v>
      </c>
      <c r="B235" s="1" t="s">
        <v>385</v>
      </c>
      <c r="C235" s="12">
        <v>13056</v>
      </c>
      <c r="D235" s="12">
        <v>0</v>
      </c>
      <c r="E235" s="12">
        <v>1016</v>
      </c>
      <c r="F235" s="12">
        <v>684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1305.5999999999999</v>
      </c>
      <c r="M235" s="12">
        <f t="shared" si="6"/>
        <v>16061.6</v>
      </c>
      <c r="N235" s="12">
        <v>2017.6</v>
      </c>
      <c r="O235" s="12">
        <v>0</v>
      </c>
      <c r="P235" s="12">
        <v>1501.44</v>
      </c>
      <c r="Q235" s="12">
        <v>1396.5600000000013</v>
      </c>
      <c r="R235" s="12">
        <f t="shared" si="7"/>
        <v>4915.6000000000013</v>
      </c>
      <c r="S235" s="12">
        <v>11146</v>
      </c>
    </row>
    <row r="236" spans="1:19" s="1" customFormat="1" ht="11.25" x14ac:dyDescent="0.2">
      <c r="A236" s="2" t="s">
        <v>386</v>
      </c>
      <c r="B236" s="1" t="s">
        <v>387</v>
      </c>
      <c r="C236" s="12">
        <v>14733</v>
      </c>
      <c r="D236" s="12">
        <v>0</v>
      </c>
      <c r="E236" s="12">
        <v>1093</v>
      </c>
      <c r="F236" s="12">
        <v>679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870.4</v>
      </c>
      <c r="M236" s="12">
        <f t="shared" si="6"/>
        <v>17375.400000000001</v>
      </c>
      <c r="N236" s="12">
        <v>2344.7199999999998</v>
      </c>
      <c r="O236" s="12">
        <v>0</v>
      </c>
      <c r="P236" s="12">
        <v>1694.3</v>
      </c>
      <c r="Q236" s="12">
        <v>2714.880000000001</v>
      </c>
      <c r="R236" s="12">
        <f t="shared" si="7"/>
        <v>6753.9000000000005</v>
      </c>
      <c r="S236" s="12">
        <v>10621.5</v>
      </c>
    </row>
    <row r="237" spans="1:19" s="1" customFormat="1" ht="11.25" x14ac:dyDescent="0.2">
      <c r="A237" s="2" t="s">
        <v>388</v>
      </c>
      <c r="B237" s="1" t="s">
        <v>389</v>
      </c>
      <c r="C237" s="12">
        <v>7398.4</v>
      </c>
      <c r="D237" s="12">
        <v>0</v>
      </c>
      <c r="E237" s="12">
        <v>508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f t="shared" si="6"/>
        <v>7906.4</v>
      </c>
      <c r="N237" s="12">
        <v>0</v>
      </c>
      <c r="O237" s="13">
        <v>-339.02</v>
      </c>
      <c r="P237" s="12">
        <v>1501.44</v>
      </c>
      <c r="Q237" s="12">
        <v>-2.0000000000436557E-2</v>
      </c>
      <c r="R237" s="12">
        <f t="shared" si="7"/>
        <v>1162.3999999999996</v>
      </c>
      <c r="S237" s="12">
        <v>6744</v>
      </c>
    </row>
    <row r="238" spans="1:19" s="1" customFormat="1" ht="11.25" x14ac:dyDescent="0.2">
      <c r="A238" s="2" t="s">
        <v>390</v>
      </c>
      <c r="B238" s="1" t="s">
        <v>391</v>
      </c>
      <c r="C238" s="12">
        <v>13056</v>
      </c>
      <c r="D238" s="12">
        <v>435.2</v>
      </c>
      <c r="E238" s="12">
        <v>1016</v>
      </c>
      <c r="F238" s="12">
        <v>684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870.4</v>
      </c>
      <c r="M238" s="12">
        <f t="shared" si="6"/>
        <v>16061.6</v>
      </c>
      <c r="N238" s="12">
        <v>2064.08</v>
      </c>
      <c r="O238" s="12">
        <v>0</v>
      </c>
      <c r="P238" s="12">
        <v>1501.44</v>
      </c>
      <c r="Q238" s="12">
        <v>7.999999999992724E-2</v>
      </c>
      <c r="R238" s="12">
        <f t="shared" si="7"/>
        <v>3565.6</v>
      </c>
      <c r="S238" s="12">
        <v>12496</v>
      </c>
    </row>
    <row r="239" spans="1:19" s="1" customFormat="1" ht="11.25" x14ac:dyDescent="0.2">
      <c r="A239" s="2" t="s">
        <v>442</v>
      </c>
      <c r="B239" s="1" t="s">
        <v>443</v>
      </c>
      <c r="C239" s="12">
        <v>10323.129999999999</v>
      </c>
      <c r="D239" s="12">
        <v>200</v>
      </c>
      <c r="E239" s="12">
        <v>712.48</v>
      </c>
      <c r="F239" s="12">
        <v>439.88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f t="shared" si="6"/>
        <v>11675.489999999998</v>
      </c>
      <c r="N239" s="12">
        <v>1230.73</v>
      </c>
      <c r="O239" s="12">
        <v>0</v>
      </c>
      <c r="P239" s="12">
        <v>1187.1600000000001</v>
      </c>
      <c r="Q239" s="12">
        <v>9.9999999998544808E-2</v>
      </c>
      <c r="R239" s="12">
        <f t="shared" si="7"/>
        <v>2417.9899999999989</v>
      </c>
      <c r="S239" s="12">
        <v>9257.5</v>
      </c>
    </row>
    <row r="240" spans="1:19" s="1" customFormat="1" ht="11.25" x14ac:dyDescent="0.2">
      <c r="A240" s="2" t="s">
        <v>444</v>
      </c>
      <c r="B240" s="1" t="s">
        <v>445</v>
      </c>
      <c r="C240" s="12">
        <v>12561.87</v>
      </c>
      <c r="D240" s="12">
        <v>0</v>
      </c>
      <c r="E240" s="12">
        <v>982.18</v>
      </c>
      <c r="F240" s="12">
        <v>661.2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435.2</v>
      </c>
      <c r="M240" s="12">
        <f t="shared" ref="M240:M247" si="8">SUM(C240:L240)</f>
        <v>14640.450000000003</v>
      </c>
      <c r="N240" s="12">
        <v>1804.28</v>
      </c>
      <c r="O240" s="12">
        <v>0</v>
      </c>
      <c r="P240" s="12">
        <v>1451.4</v>
      </c>
      <c r="Q240" s="12">
        <v>-0.22999999999774445</v>
      </c>
      <c r="R240" s="12">
        <f t="shared" ref="R240:R247" si="9">SUM(N240:Q240)</f>
        <v>3255.4500000000025</v>
      </c>
      <c r="S240" s="12">
        <v>11385</v>
      </c>
    </row>
    <row r="241" spans="1:19" s="1" customFormat="1" ht="11.25" x14ac:dyDescent="0.2">
      <c r="A241" s="2" t="s">
        <v>446</v>
      </c>
      <c r="B241" s="1" t="s">
        <v>447</v>
      </c>
      <c r="C241" s="12">
        <v>12185.6</v>
      </c>
      <c r="D241" s="12">
        <v>0</v>
      </c>
      <c r="E241" s="12">
        <v>948.31</v>
      </c>
      <c r="F241" s="12">
        <v>638.4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f t="shared" si="8"/>
        <v>13772.31</v>
      </c>
      <c r="N241" s="12">
        <v>1665.33</v>
      </c>
      <c r="O241" s="12">
        <v>0</v>
      </c>
      <c r="P241" s="12">
        <v>1401.35</v>
      </c>
      <c r="Q241" s="12">
        <v>0.12999999999919964</v>
      </c>
      <c r="R241" s="12">
        <f t="shared" si="9"/>
        <v>3066.809999999999</v>
      </c>
      <c r="S241" s="12">
        <v>10705.5</v>
      </c>
    </row>
    <row r="242" spans="1:19" s="1" customFormat="1" ht="11.25" x14ac:dyDescent="0.2">
      <c r="A242" s="2" t="s">
        <v>448</v>
      </c>
      <c r="B242" s="1" t="s">
        <v>449</v>
      </c>
      <c r="C242" s="12">
        <v>12185.6</v>
      </c>
      <c r="D242" s="12">
        <v>0</v>
      </c>
      <c r="E242" s="12">
        <v>948.31</v>
      </c>
      <c r="F242" s="12">
        <v>638.4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435.2</v>
      </c>
      <c r="M242" s="12">
        <f t="shared" si="8"/>
        <v>14207.51</v>
      </c>
      <c r="N242" s="12">
        <v>1711.81</v>
      </c>
      <c r="O242" s="12">
        <v>0</v>
      </c>
      <c r="P242" s="12">
        <v>1401.35</v>
      </c>
      <c r="Q242" s="12">
        <v>-0.1499999999996362</v>
      </c>
      <c r="R242" s="12">
        <f t="shared" si="9"/>
        <v>3113.01</v>
      </c>
      <c r="S242" s="12">
        <v>11094.5</v>
      </c>
    </row>
    <row r="243" spans="1:19" s="1" customFormat="1" ht="11.25" x14ac:dyDescent="0.2">
      <c r="A243" s="2" t="s">
        <v>450</v>
      </c>
      <c r="B243" s="1" t="s">
        <v>451</v>
      </c>
      <c r="C243" s="12">
        <v>3916.8</v>
      </c>
      <c r="D243" s="12">
        <v>0</v>
      </c>
      <c r="E243" s="12">
        <v>304.74</v>
      </c>
      <c r="F243" s="12">
        <v>205.2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f t="shared" si="8"/>
        <v>4426.74</v>
      </c>
      <c r="N243" s="12">
        <v>368.95</v>
      </c>
      <c r="O243" s="12">
        <v>0</v>
      </c>
      <c r="P243" s="12">
        <v>450.43</v>
      </c>
      <c r="Q243" s="12">
        <v>-0.14000000000032742</v>
      </c>
      <c r="R243" s="12">
        <f t="shared" si="9"/>
        <v>819.23999999999967</v>
      </c>
      <c r="S243" s="12">
        <v>3607.5</v>
      </c>
    </row>
    <row r="244" spans="1:19" s="1" customFormat="1" ht="11.25" x14ac:dyDescent="0.2">
      <c r="A244" s="2" t="s">
        <v>452</v>
      </c>
      <c r="B244" s="1" t="s">
        <v>453</v>
      </c>
      <c r="C244" s="12">
        <v>6528</v>
      </c>
      <c r="D244" s="12">
        <v>0</v>
      </c>
      <c r="E244" s="12">
        <v>508</v>
      </c>
      <c r="F244" s="12">
        <v>342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870.4</v>
      </c>
      <c r="M244" s="12">
        <f t="shared" si="8"/>
        <v>8248.4</v>
      </c>
      <c r="N244" s="12">
        <v>1123.6400000000001</v>
      </c>
      <c r="O244" s="12">
        <v>0</v>
      </c>
      <c r="P244" s="12">
        <v>0</v>
      </c>
      <c r="Q244" s="12">
        <v>-0.24000000000069122</v>
      </c>
      <c r="R244" s="12">
        <f t="shared" si="9"/>
        <v>1123.3999999999994</v>
      </c>
      <c r="S244" s="12">
        <v>7125</v>
      </c>
    </row>
    <row r="245" spans="1:19" s="6" customFormat="1" ht="11.25" x14ac:dyDescent="0.2">
      <c r="A245" s="14"/>
      <c r="C245" s="6" t="s">
        <v>545</v>
      </c>
      <c r="D245" s="6" t="s">
        <v>545</v>
      </c>
      <c r="E245" s="6" t="s">
        <v>545</v>
      </c>
      <c r="F245" s="6" t="s">
        <v>545</v>
      </c>
      <c r="G245" s="6" t="s">
        <v>545</v>
      </c>
      <c r="H245" s="6" t="s">
        <v>545</v>
      </c>
      <c r="I245" s="6" t="s">
        <v>545</v>
      </c>
      <c r="J245" s="6" t="s">
        <v>545</v>
      </c>
      <c r="K245" s="6" t="s">
        <v>545</v>
      </c>
      <c r="L245" s="6" t="s">
        <v>545</v>
      </c>
      <c r="M245" s="6" t="s">
        <v>545</v>
      </c>
      <c r="N245" s="6" t="s">
        <v>545</v>
      </c>
      <c r="O245" s="6" t="s">
        <v>545</v>
      </c>
      <c r="P245" s="6" t="s">
        <v>545</v>
      </c>
      <c r="Q245" s="6" t="s">
        <v>545</v>
      </c>
      <c r="R245" s="6" t="s">
        <v>545</v>
      </c>
      <c r="S245" s="6" t="s">
        <v>545</v>
      </c>
    </row>
    <row r="246" spans="1:19" s="1" customFormat="1" ht="11.25" x14ac:dyDescent="0.2">
      <c r="A246" s="11" t="s">
        <v>554</v>
      </c>
      <c r="C246" s="12"/>
      <c r="L246" s="12"/>
      <c r="M246" s="12"/>
      <c r="N246" s="12"/>
      <c r="R246" s="12"/>
    </row>
    <row r="247" spans="1:19" s="1" customFormat="1" ht="11.25" x14ac:dyDescent="0.2">
      <c r="A247" s="2" t="s">
        <v>418</v>
      </c>
      <c r="B247" s="1" t="s">
        <v>419</v>
      </c>
      <c r="C247" s="12">
        <v>29713.8</v>
      </c>
      <c r="D247" s="12">
        <v>0</v>
      </c>
      <c r="E247" s="12">
        <v>1074.48</v>
      </c>
      <c r="F247" s="12">
        <v>723.8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f t="shared" si="8"/>
        <v>31512.079999999998</v>
      </c>
      <c r="N247" s="12">
        <v>5618.9</v>
      </c>
      <c r="O247" s="12">
        <v>0</v>
      </c>
      <c r="P247" s="12">
        <v>3417.09</v>
      </c>
      <c r="Q247" s="12">
        <v>8.999999999650754E-2</v>
      </c>
      <c r="R247" s="12">
        <f t="shared" si="9"/>
        <v>9036.0799999999963</v>
      </c>
      <c r="S247" s="12">
        <v>22476</v>
      </c>
    </row>
    <row r="248" spans="1:19" s="6" customFormat="1" ht="11.25" x14ac:dyDescent="0.2">
      <c r="A248" s="14"/>
      <c r="C248" s="6" t="s">
        <v>545</v>
      </c>
      <c r="D248" s="6" t="s">
        <v>545</v>
      </c>
      <c r="E248" s="6" t="s">
        <v>545</v>
      </c>
      <c r="F248" s="6" t="s">
        <v>545</v>
      </c>
      <c r="G248" s="6" t="s">
        <v>545</v>
      </c>
      <c r="H248" s="6" t="s">
        <v>545</v>
      </c>
      <c r="I248" s="6" t="s">
        <v>545</v>
      </c>
      <c r="J248" s="6" t="s">
        <v>545</v>
      </c>
      <c r="K248" s="6" t="s">
        <v>545</v>
      </c>
      <c r="L248" s="6" t="s">
        <v>545</v>
      </c>
      <c r="M248" s="6" t="s">
        <v>545</v>
      </c>
      <c r="N248" s="6" t="s">
        <v>545</v>
      </c>
      <c r="O248" s="6" t="s">
        <v>545</v>
      </c>
      <c r="P248" s="6" t="s">
        <v>545</v>
      </c>
      <c r="Q248" s="6" t="s">
        <v>545</v>
      </c>
      <c r="R248" s="6" t="s">
        <v>545</v>
      </c>
      <c r="S248" s="6" t="s">
        <v>545</v>
      </c>
    </row>
    <row r="249" spans="1:19" s="1" customFormat="1" ht="11.25" x14ac:dyDescent="0.2">
      <c r="A249" s="2"/>
    </row>
    <row r="250" spans="1:19" s="1" customFormat="1" ht="11.25" x14ac:dyDescent="0.2">
      <c r="A250" s="2"/>
    </row>
    <row r="251" spans="1:19" s="1" customFormat="1" ht="11.25" x14ac:dyDescent="0.2">
      <c r="A251" s="2"/>
    </row>
    <row r="252" spans="1:19" s="1" customFormat="1" ht="11.25" x14ac:dyDescent="0.2">
      <c r="A252" s="2"/>
    </row>
    <row r="253" spans="1:19" s="1" customFormat="1" ht="11.25" x14ac:dyDescent="0.2">
      <c r="A253" s="2"/>
    </row>
    <row r="254" spans="1:19" s="1" customFormat="1" ht="11.25" x14ac:dyDescent="0.2">
      <c r="A254" s="2"/>
    </row>
    <row r="255" spans="1:19" s="1" customFormat="1" ht="11.25" x14ac:dyDescent="0.2">
      <c r="A255" s="2"/>
    </row>
    <row r="256" spans="1:19" s="1" customFormat="1" ht="11.25" x14ac:dyDescent="0.2">
      <c r="A256" s="2"/>
    </row>
    <row r="257" spans="1:1" s="1" customFormat="1" ht="11.25" x14ac:dyDescent="0.2">
      <c r="A257" s="2"/>
    </row>
  </sheetData>
  <mergeCells count="3">
    <mergeCell ref="B1:R1"/>
    <mergeCell ref="B2:R2"/>
    <mergeCell ref="B3:R3"/>
  </mergeCells>
  <conditionalFormatting sqref="B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1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7.5703125" style="2" customWidth="1"/>
    <col min="2" max="2" width="26" style="1" customWidth="1"/>
    <col min="3" max="12" width="11" style="1" bestFit="1" customWidth="1"/>
    <col min="13" max="13" width="13" style="1" bestFit="1" customWidth="1"/>
    <col min="14" max="14" width="13.5703125" style="1" bestFit="1" customWidth="1"/>
    <col min="15" max="15" width="11" style="1" bestFit="1" customWidth="1"/>
    <col min="16" max="17" width="12.28515625" style="1" bestFit="1" customWidth="1"/>
    <col min="18" max="18" width="12.7109375" style="1" bestFit="1" customWidth="1"/>
    <col min="19" max="19" width="11" style="1" bestFit="1" customWidth="1"/>
    <col min="20" max="16384" width="11.42578125" style="16"/>
  </cols>
  <sheetData>
    <row r="1" spans="1:19" x14ac:dyDescent="0.25">
      <c r="A1" s="3"/>
      <c r="B1" s="23" t="s">
        <v>392</v>
      </c>
      <c r="C1" s="24"/>
    </row>
    <row r="2" spans="1:19" ht="18" x14ac:dyDescent="0.25">
      <c r="A2" s="4"/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9" ht="15.75" x14ac:dyDescent="0.25">
      <c r="B3" s="28" t="s">
        <v>559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9" x14ac:dyDescent="0.25">
      <c r="B4" s="26" t="s">
        <v>560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6" spans="1:19" ht="24" thickBot="1" x14ac:dyDescent="0.3">
      <c r="A6" s="7" t="s">
        <v>1</v>
      </c>
      <c r="B6" s="8" t="s">
        <v>2</v>
      </c>
      <c r="C6" s="8" t="s">
        <v>3</v>
      </c>
      <c r="D6" s="8" t="s">
        <v>530</v>
      </c>
      <c r="E6" s="8" t="s">
        <v>5</v>
      </c>
      <c r="F6" s="8" t="s">
        <v>531</v>
      </c>
      <c r="G6" s="8" t="s">
        <v>6</v>
      </c>
      <c r="H6" s="8" t="s">
        <v>4</v>
      </c>
      <c r="I6" s="8" t="s">
        <v>552</v>
      </c>
      <c r="J6" s="8" t="s">
        <v>551</v>
      </c>
      <c r="K6" s="8" t="s">
        <v>393</v>
      </c>
      <c r="L6" s="8" t="s">
        <v>394</v>
      </c>
      <c r="M6" s="9" t="s">
        <v>7</v>
      </c>
      <c r="N6" s="9" t="s">
        <v>8</v>
      </c>
      <c r="O6" s="8" t="s">
        <v>546</v>
      </c>
      <c r="P6" s="8" t="s">
        <v>547</v>
      </c>
      <c r="Q6" s="9" t="s">
        <v>9</v>
      </c>
      <c r="R6" s="9" t="s">
        <v>10</v>
      </c>
      <c r="S6" s="10" t="s">
        <v>11</v>
      </c>
    </row>
    <row r="7" spans="1:19" ht="15.75" thickTop="1" x14ac:dyDescent="0.25">
      <c r="A7" s="11" t="s">
        <v>532</v>
      </c>
    </row>
    <row r="8" spans="1:19" x14ac:dyDescent="0.25">
      <c r="A8" s="2" t="s">
        <v>12</v>
      </c>
      <c r="B8" s="1" t="s">
        <v>13</v>
      </c>
      <c r="C8" s="12">
        <v>10265.4</v>
      </c>
      <c r="D8" s="12">
        <v>400</v>
      </c>
      <c r="E8" s="12">
        <v>719</v>
      </c>
      <c r="F8" s="12">
        <v>497</v>
      </c>
      <c r="G8" s="12">
        <v>410.72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f>SUM(C8:M8)</f>
        <v>12292.119999999999</v>
      </c>
      <c r="O8" s="12">
        <v>1349.16</v>
      </c>
      <c r="P8" s="12">
        <v>1180.52</v>
      </c>
      <c r="Q8" s="12">
        <v>1933.9399999999987</v>
      </c>
      <c r="R8" s="12">
        <f>SUM(O8:Q8)</f>
        <v>4463.619999999999</v>
      </c>
      <c r="S8" s="12">
        <v>7828.5</v>
      </c>
    </row>
    <row r="9" spans="1:19" x14ac:dyDescent="0.25">
      <c r="A9" s="2" t="s">
        <v>14</v>
      </c>
      <c r="B9" s="1" t="s">
        <v>15</v>
      </c>
      <c r="C9" s="12">
        <v>11049</v>
      </c>
      <c r="D9" s="12">
        <v>0</v>
      </c>
      <c r="E9" s="12">
        <v>820</v>
      </c>
      <c r="F9" s="12">
        <v>510</v>
      </c>
      <c r="G9" s="12">
        <v>205.36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f t="shared" ref="N9:N64" si="0">SUM(C9:M9)</f>
        <v>12584.36</v>
      </c>
      <c r="O9" s="12">
        <v>1411.58</v>
      </c>
      <c r="P9" s="12">
        <v>1270.6400000000001</v>
      </c>
      <c r="Q9" s="12">
        <v>0.13999999999941792</v>
      </c>
      <c r="R9" s="12">
        <f>SUM(O9:Q9)</f>
        <v>2682.3599999999997</v>
      </c>
      <c r="S9" s="12">
        <v>9902</v>
      </c>
    </row>
    <row r="10" spans="1:19" x14ac:dyDescent="0.25">
      <c r="A10" s="2" t="s">
        <v>16</v>
      </c>
      <c r="B10" s="1" t="s">
        <v>17</v>
      </c>
      <c r="C10" s="12">
        <v>10662.9</v>
      </c>
      <c r="D10" s="12">
        <v>0</v>
      </c>
      <c r="E10" s="12">
        <v>825</v>
      </c>
      <c r="F10" s="12">
        <v>517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f t="shared" si="0"/>
        <v>12004.9</v>
      </c>
      <c r="O10" s="12">
        <v>1287.82</v>
      </c>
      <c r="P10" s="12">
        <v>1226.24</v>
      </c>
      <c r="Q10" s="12">
        <v>650.34000000000015</v>
      </c>
      <c r="R10" s="12">
        <f t="shared" ref="R10:R64" si="1">SUM(O10:Q10)</f>
        <v>3164.4</v>
      </c>
      <c r="S10" s="12">
        <v>8840.5</v>
      </c>
    </row>
    <row r="11" spans="1:19" x14ac:dyDescent="0.25">
      <c r="A11" s="2" t="s">
        <v>18</v>
      </c>
      <c r="B11" s="1" t="s">
        <v>19</v>
      </c>
      <c r="C11" s="12">
        <v>47106</v>
      </c>
      <c r="D11" s="12">
        <v>0</v>
      </c>
      <c r="E11" s="12">
        <v>1808</v>
      </c>
      <c r="F11" s="12">
        <v>1299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f t="shared" si="0"/>
        <v>50213</v>
      </c>
      <c r="O11" s="12">
        <v>10829.78</v>
      </c>
      <c r="P11" s="12">
        <v>5417.2</v>
      </c>
      <c r="Q11" s="12">
        <v>4508.0200000000041</v>
      </c>
      <c r="R11" s="12">
        <f t="shared" si="1"/>
        <v>20755.000000000004</v>
      </c>
      <c r="S11" s="12">
        <v>29458</v>
      </c>
    </row>
    <row r="12" spans="1:19" x14ac:dyDescent="0.25">
      <c r="A12" s="2" t="s">
        <v>20</v>
      </c>
      <c r="B12" s="1" t="s">
        <v>21</v>
      </c>
      <c r="C12" s="12">
        <v>10662.9</v>
      </c>
      <c r="D12" s="12">
        <v>0</v>
      </c>
      <c r="E12" s="12">
        <v>825</v>
      </c>
      <c r="F12" s="12">
        <v>517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f t="shared" si="0"/>
        <v>12004.9</v>
      </c>
      <c r="O12" s="12">
        <v>1287.82</v>
      </c>
      <c r="P12" s="12">
        <v>1226.24</v>
      </c>
      <c r="Q12" s="12">
        <v>3928.34</v>
      </c>
      <c r="R12" s="12">
        <f t="shared" si="1"/>
        <v>6442.4</v>
      </c>
      <c r="S12" s="12">
        <v>5562.5</v>
      </c>
    </row>
    <row r="13" spans="1:19" x14ac:dyDescent="0.25">
      <c r="A13" s="2" t="s">
        <v>22</v>
      </c>
      <c r="B13" s="1" t="s">
        <v>23</v>
      </c>
      <c r="C13" s="12">
        <v>11049.3</v>
      </c>
      <c r="D13" s="12">
        <v>400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f t="shared" si="0"/>
        <v>12779.3</v>
      </c>
      <c r="O13" s="12">
        <v>1453.22</v>
      </c>
      <c r="P13" s="12">
        <v>1270.6600000000001</v>
      </c>
      <c r="Q13" s="12">
        <v>-8.000000000174623E-2</v>
      </c>
      <c r="R13" s="12">
        <f t="shared" si="1"/>
        <v>2723.7999999999984</v>
      </c>
      <c r="S13" s="12">
        <v>10055.5</v>
      </c>
    </row>
    <row r="14" spans="1:19" x14ac:dyDescent="0.25">
      <c r="A14" s="2" t="s">
        <v>24</v>
      </c>
      <c r="B14" s="1" t="s">
        <v>25</v>
      </c>
      <c r="C14" s="12">
        <v>11049.3</v>
      </c>
      <c r="D14" s="12">
        <v>400</v>
      </c>
      <c r="E14" s="12">
        <v>820</v>
      </c>
      <c r="F14" s="12">
        <v>510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f t="shared" si="0"/>
        <v>12779.3</v>
      </c>
      <c r="O14" s="12">
        <v>1453.22</v>
      </c>
      <c r="P14" s="12">
        <v>1270.67</v>
      </c>
      <c r="Q14" s="12">
        <v>-9.0000000000145519E-2</v>
      </c>
      <c r="R14" s="12">
        <f t="shared" si="1"/>
        <v>2723.8</v>
      </c>
      <c r="S14" s="12">
        <v>10055.5</v>
      </c>
    </row>
    <row r="15" spans="1:19" x14ac:dyDescent="0.25">
      <c r="A15" s="2" t="s">
        <v>396</v>
      </c>
      <c r="B15" s="1" t="s">
        <v>397</v>
      </c>
      <c r="C15" s="12">
        <v>20272.2</v>
      </c>
      <c r="D15" s="12">
        <v>400</v>
      </c>
      <c r="E15" s="12">
        <v>1206</v>
      </c>
      <c r="F15" s="12">
        <v>755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f t="shared" si="0"/>
        <v>22633.200000000001</v>
      </c>
      <c r="O15" s="12">
        <v>3558.02</v>
      </c>
      <c r="P15" s="12">
        <v>2331.3000000000002</v>
      </c>
      <c r="Q15" s="12">
        <v>-0.11999999999898137</v>
      </c>
      <c r="R15" s="12">
        <f t="shared" si="1"/>
        <v>5889.2000000000007</v>
      </c>
      <c r="S15" s="12">
        <v>16744</v>
      </c>
    </row>
    <row r="16" spans="1:19" x14ac:dyDescent="0.25">
      <c r="A16" s="2" t="s">
        <v>398</v>
      </c>
      <c r="B16" s="1" t="s">
        <v>399</v>
      </c>
      <c r="C16" s="12">
        <v>29713.8</v>
      </c>
      <c r="D16" s="12">
        <v>0</v>
      </c>
      <c r="E16" s="12">
        <v>1074.3800000000001</v>
      </c>
      <c r="F16" s="12">
        <v>723.8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f t="shared" si="0"/>
        <v>31511.98</v>
      </c>
      <c r="O16" s="12">
        <v>5618.88</v>
      </c>
      <c r="P16" s="12">
        <v>3416.56</v>
      </c>
      <c r="Q16" s="12">
        <v>3601.5400000000009</v>
      </c>
      <c r="R16" s="12">
        <f t="shared" si="1"/>
        <v>12636.980000000001</v>
      </c>
      <c r="S16" s="12">
        <v>18875</v>
      </c>
    </row>
    <row r="17" spans="1:19" x14ac:dyDescent="0.25">
      <c r="A17" s="2" t="s">
        <v>420</v>
      </c>
      <c r="B17" s="1" t="s">
        <v>421</v>
      </c>
      <c r="C17" s="12">
        <v>11597.1</v>
      </c>
      <c r="D17" s="12">
        <v>400</v>
      </c>
      <c r="E17" s="12">
        <v>815</v>
      </c>
      <c r="F17" s="12">
        <v>496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f t="shared" si="0"/>
        <v>13308.1</v>
      </c>
      <c r="O17" s="12">
        <v>1566.18</v>
      </c>
      <c r="P17" s="12">
        <v>1333.66</v>
      </c>
      <c r="Q17" s="12">
        <v>0.26000000000021828</v>
      </c>
      <c r="R17" s="12">
        <f t="shared" si="1"/>
        <v>2900.1000000000004</v>
      </c>
      <c r="S17" s="12">
        <v>10408</v>
      </c>
    </row>
    <row r="18" spans="1:19" x14ac:dyDescent="0.25">
      <c r="A18" s="14"/>
      <c r="B18" s="6"/>
      <c r="C18" s="6" t="s">
        <v>545</v>
      </c>
      <c r="D18" s="6" t="s">
        <v>545</v>
      </c>
      <c r="E18" s="6" t="s">
        <v>545</v>
      </c>
      <c r="F18" s="6" t="s">
        <v>545</v>
      </c>
      <c r="G18" s="6" t="s">
        <v>545</v>
      </c>
      <c r="H18" s="6" t="s">
        <v>545</v>
      </c>
      <c r="I18" s="6" t="s">
        <v>545</v>
      </c>
      <c r="J18" s="6" t="s">
        <v>545</v>
      </c>
      <c r="K18" s="6" t="s">
        <v>545</v>
      </c>
      <c r="L18" s="6" t="s">
        <v>545</v>
      </c>
      <c r="M18" s="6" t="s">
        <v>545</v>
      </c>
      <c r="N18" s="6" t="s">
        <v>545</v>
      </c>
      <c r="O18" s="6" t="s">
        <v>545</v>
      </c>
      <c r="P18" s="6" t="s">
        <v>545</v>
      </c>
      <c r="Q18" s="6" t="s">
        <v>545</v>
      </c>
      <c r="R18" s="6" t="s">
        <v>545</v>
      </c>
      <c r="S18" s="6" t="s">
        <v>545</v>
      </c>
    </row>
    <row r="19" spans="1:19" x14ac:dyDescent="0.25">
      <c r="A19" s="11" t="s">
        <v>533</v>
      </c>
      <c r="C19" s="12"/>
      <c r="N19" s="12"/>
      <c r="R19" s="12"/>
    </row>
    <row r="20" spans="1:19" x14ac:dyDescent="0.25">
      <c r="A20" s="2" t="s">
        <v>26</v>
      </c>
      <c r="B20" s="1" t="s">
        <v>27</v>
      </c>
      <c r="C20" s="12">
        <v>11743.34</v>
      </c>
      <c r="D20" s="12">
        <v>0</v>
      </c>
      <c r="E20" s="12">
        <v>846</v>
      </c>
      <c r="F20" s="12">
        <v>528</v>
      </c>
      <c r="G20" s="12">
        <v>616.79999999999995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f t="shared" si="0"/>
        <v>13734.14</v>
      </c>
      <c r="O20" s="12">
        <v>1657.18</v>
      </c>
      <c r="P20" s="12">
        <v>1350.48</v>
      </c>
      <c r="Q20" s="12">
        <v>-2.0000000000436557E-2</v>
      </c>
      <c r="R20" s="12">
        <f t="shared" si="1"/>
        <v>3007.6399999999994</v>
      </c>
      <c r="S20" s="12">
        <v>10726.5</v>
      </c>
    </row>
    <row r="21" spans="1:19" x14ac:dyDescent="0.25">
      <c r="A21" s="2" t="s">
        <v>28</v>
      </c>
      <c r="B21" s="1" t="s">
        <v>29</v>
      </c>
      <c r="C21" s="12">
        <v>341.08</v>
      </c>
      <c r="D21" s="12">
        <v>0</v>
      </c>
      <c r="E21" s="12">
        <v>0</v>
      </c>
      <c r="F21" s="12">
        <v>0</v>
      </c>
      <c r="G21" s="12">
        <v>256.7</v>
      </c>
      <c r="H21" s="12">
        <v>0</v>
      </c>
      <c r="I21" s="12">
        <v>7475.37</v>
      </c>
      <c r="J21" s="12">
        <v>1868.84</v>
      </c>
      <c r="K21" s="12">
        <v>4437.43</v>
      </c>
      <c r="L21" s="12">
        <v>70974.720000000001</v>
      </c>
      <c r="M21" s="12">
        <v>0</v>
      </c>
      <c r="N21" s="12">
        <f t="shared" si="0"/>
        <v>85354.14</v>
      </c>
      <c r="O21" s="12">
        <f>1086.21+448.76</f>
        <v>1534.97</v>
      </c>
      <c r="P21" s="12">
        <v>588.36</v>
      </c>
      <c r="Q21" s="12">
        <v>1086.3099999999977</v>
      </c>
      <c r="R21" s="12">
        <f t="shared" si="1"/>
        <v>3209.6399999999976</v>
      </c>
      <c r="S21" s="12">
        <v>82144.5</v>
      </c>
    </row>
    <row r="22" spans="1:19" x14ac:dyDescent="0.25">
      <c r="A22" s="2" t="s">
        <v>30</v>
      </c>
      <c r="B22" s="1" t="s">
        <v>31</v>
      </c>
      <c r="C22" s="12">
        <v>9755.1</v>
      </c>
      <c r="D22" s="12">
        <v>200</v>
      </c>
      <c r="E22" s="12">
        <v>707</v>
      </c>
      <c r="F22" s="12">
        <v>484</v>
      </c>
      <c r="G22" s="12">
        <v>513.4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f t="shared" si="0"/>
        <v>11659.5</v>
      </c>
      <c r="O22" s="12">
        <v>1220.79</v>
      </c>
      <c r="P22" s="12">
        <v>1121.8399999999999</v>
      </c>
      <c r="Q22" s="12">
        <v>103.86999999999898</v>
      </c>
      <c r="R22" s="12">
        <f t="shared" si="1"/>
        <v>2446.4999999999991</v>
      </c>
      <c r="S22" s="12">
        <v>9213</v>
      </c>
    </row>
    <row r="23" spans="1:19" x14ac:dyDescent="0.25">
      <c r="A23" s="2" t="s">
        <v>32</v>
      </c>
      <c r="B23" s="1" t="s">
        <v>33</v>
      </c>
      <c r="C23" s="12">
        <v>11049</v>
      </c>
      <c r="D23" s="12">
        <v>200</v>
      </c>
      <c r="E23" s="12">
        <v>820</v>
      </c>
      <c r="F23" s="12">
        <v>510</v>
      </c>
      <c r="G23" s="12">
        <v>308.04000000000002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f t="shared" si="0"/>
        <v>12887.04</v>
      </c>
      <c r="O23" s="12">
        <v>1476.24</v>
      </c>
      <c r="P23" s="12">
        <v>1270.6400000000001</v>
      </c>
      <c r="Q23" s="12">
        <v>4736.16</v>
      </c>
      <c r="R23" s="12">
        <f t="shared" si="1"/>
        <v>7483.04</v>
      </c>
      <c r="S23" s="12">
        <v>5404</v>
      </c>
    </row>
    <row r="24" spans="1:19" x14ac:dyDescent="0.25">
      <c r="A24" s="2" t="s">
        <v>34</v>
      </c>
      <c r="B24" s="1" t="s">
        <v>35</v>
      </c>
      <c r="C24" s="12">
        <v>8578.5</v>
      </c>
      <c r="D24" s="12">
        <v>400</v>
      </c>
      <c r="E24" s="12">
        <v>601</v>
      </c>
      <c r="F24" s="12">
        <v>361</v>
      </c>
      <c r="G24" s="12">
        <v>308.04000000000002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10248.540000000001</v>
      </c>
      <c r="O24" s="12">
        <v>967.82</v>
      </c>
      <c r="P24" s="12">
        <v>986.52</v>
      </c>
      <c r="Q24" s="12">
        <v>3844.7000000000007</v>
      </c>
      <c r="R24" s="12">
        <f t="shared" si="1"/>
        <v>5799.0400000000009</v>
      </c>
      <c r="S24" s="12">
        <v>4449.5</v>
      </c>
    </row>
    <row r="25" spans="1:19" x14ac:dyDescent="0.25">
      <c r="A25" s="14"/>
      <c r="B25" s="6"/>
      <c r="C25" s="6" t="s">
        <v>545</v>
      </c>
      <c r="D25" s="6" t="s">
        <v>545</v>
      </c>
      <c r="E25" s="6" t="s">
        <v>545</v>
      </c>
      <c r="F25" s="6" t="s">
        <v>545</v>
      </c>
      <c r="G25" s="6" t="s">
        <v>545</v>
      </c>
      <c r="H25" s="6" t="s">
        <v>545</v>
      </c>
      <c r="I25" s="6" t="s">
        <v>545</v>
      </c>
      <c r="J25" s="6" t="s">
        <v>545</v>
      </c>
      <c r="K25" s="6" t="s">
        <v>545</v>
      </c>
      <c r="L25" s="6" t="s">
        <v>545</v>
      </c>
      <c r="M25" s="6" t="s">
        <v>545</v>
      </c>
      <c r="N25" s="6" t="s">
        <v>545</v>
      </c>
      <c r="O25" s="6" t="s">
        <v>545</v>
      </c>
      <c r="P25" s="6" t="s">
        <v>545</v>
      </c>
      <c r="Q25" s="6" t="s">
        <v>545</v>
      </c>
      <c r="R25" s="6" t="s">
        <v>545</v>
      </c>
      <c r="S25" s="6" t="s">
        <v>545</v>
      </c>
    </row>
    <row r="26" spans="1:19" x14ac:dyDescent="0.25">
      <c r="A26" s="11" t="s">
        <v>534</v>
      </c>
      <c r="C26" s="12"/>
      <c r="N26" s="12"/>
      <c r="R26" s="12"/>
    </row>
    <row r="27" spans="1:19" x14ac:dyDescent="0.25">
      <c r="A27" s="2" t="s">
        <v>36</v>
      </c>
      <c r="B27" s="1" t="s">
        <v>37</v>
      </c>
      <c r="C27" s="12">
        <v>8606.4</v>
      </c>
      <c r="D27" s="12">
        <v>0</v>
      </c>
      <c r="E27" s="12">
        <v>603</v>
      </c>
      <c r="F27" s="12">
        <v>378</v>
      </c>
      <c r="G27" s="12">
        <v>616.79999999999995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f t="shared" si="0"/>
        <v>10204.199999999999</v>
      </c>
      <c r="O27" s="12">
        <v>959.86</v>
      </c>
      <c r="P27" s="12">
        <v>989.74</v>
      </c>
      <c r="Q27" s="12">
        <v>9.9999999998544808E-2</v>
      </c>
      <c r="R27" s="12">
        <f t="shared" si="1"/>
        <v>1949.6999999999985</v>
      </c>
      <c r="S27" s="12">
        <v>8254.5</v>
      </c>
    </row>
    <row r="28" spans="1:19" x14ac:dyDescent="0.25">
      <c r="A28" s="2" t="s">
        <v>38</v>
      </c>
      <c r="B28" s="1" t="s">
        <v>39</v>
      </c>
      <c r="C28" s="12">
        <v>12266.4</v>
      </c>
      <c r="D28" s="12">
        <v>0</v>
      </c>
      <c r="E28" s="12">
        <v>774.5</v>
      </c>
      <c r="F28" s="12">
        <v>508</v>
      </c>
      <c r="G28" s="12">
        <v>513.4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f t="shared" si="0"/>
        <v>14062.3</v>
      </c>
      <c r="O28" s="12">
        <v>1727.28</v>
      </c>
      <c r="P28" s="12">
        <v>1410.64</v>
      </c>
      <c r="Q28" s="12">
        <v>-0.12000000000080036</v>
      </c>
      <c r="R28" s="12">
        <f t="shared" si="1"/>
        <v>3137.7999999999993</v>
      </c>
      <c r="S28" s="12">
        <v>10924.5</v>
      </c>
    </row>
    <row r="29" spans="1:19" x14ac:dyDescent="0.25">
      <c r="A29" s="2" t="s">
        <v>40</v>
      </c>
      <c r="B29" s="1" t="s">
        <v>41</v>
      </c>
      <c r="C29" s="12">
        <v>10550.7</v>
      </c>
      <c r="D29" s="12">
        <v>0</v>
      </c>
      <c r="E29" s="12">
        <v>801</v>
      </c>
      <c r="F29" s="12">
        <v>539</v>
      </c>
      <c r="G29" s="12">
        <v>616.79999999999995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f t="shared" si="0"/>
        <v>12507.5</v>
      </c>
      <c r="O29" s="12">
        <v>1395.16</v>
      </c>
      <c r="P29" s="12">
        <v>1213.3399999999999</v>
      </c>
      <c r="Q29" s="12">
        <v>5456</v>
      </c>
      <c r="R29" s="12">
        <f t="shared" si="1"/>
        <v>8064.5</v>
      </c>
      <c r="S29" s="12">
        <v>4443</v>
      </c>
    </row>
    <row r="30" spans="1:19" x14ac:dyDescent="0.25">
      <c r="A30" s="2" t="s">
        <v>42</v>
      </c>
      <c r="B30" s="1" t="s">
        <v>43</v>
      </c>
      <c r="C30" s="12">
        <v>11597.1</v>
      </c>
      <c r="D30" s="12">
        <v>400</v>
      </c>
      <c r="E30" s="12">
        <v>815</v>
      </c>
      <c r="F30" s="12">
        <v>496</v>
      </c>
      <c r="G30" s="12">
        <v>616.79999999999995</v>
      </c>
      <c r="H30" s="12">
        <v>6958.26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f t="shared" si="0"/>
        <v>20883.16</v>
      </c>
      <c r="O30" s="12">
        <v>2941.81</v>
      </c>
      <c r="P30" s="12">
        <v>1333.66</v>
      </c>
      <c r="Q30" s="12">
        <v>4150.6899999999987</v>
      </c>
      <c r="R30" s="12">
        <f t="shared" si="1"/>
        <v>8426.16</v>
      </c>
      <c r="S30" s="12">
        <v>12457</v>
      </c>
    </row>
    <row r="31" spans="1:19" x14ac:dyDescent="0.25">
      <c r="A31" s="2" t="s">
        <v>44</v>
      </c>
      <c r="B31" s="1" t="s">
        <v>45</v>
      </c>
      <c r="C31" s="12">
        <v>8721.91</v>
      </c>
      <c r="D31" s="12">
        <v>0</v>
      </c>
      <c r="E31" s="12">
        <v>801</v>
      </c>
      <c r="F31" s="12">
        <v>305.42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f t="shared" si="0"/>
        <v>9828.33</v>
      </c>
      <c r="O31" s="12">
        <f>631.71-140.58</f>
        <v>491.13</v>
      </c>
      <c r="P31" s="12">
        <v>1213.3399999999999</v>
      </c>
      <c r="Q31" s="12">
        <v>5216.3600000000006</v>
      </c>
      <c r="R31" s="12">
        <f t="shared" si="1"/>
        <v>6920.83</v>
      </c>
      <c r="S31" s="12">
        <v>2907.5</v>
      </c>
    </row>
    <row r="32" spans="1:19" x14ac:dyDescent="0.25">
      <c r="A32" s="2" t="s">
        <v>46</v>
      </c>
      <c r="B32" s="1" t="s">
        <v>47</v>
      </c>
      <c r="C32" s="12">
        <v>14340.28</v>
      </c>
      <c r="D32" s="12">
        <v>400</v>
      </c>
      <c r="E32" s="12">
        <v>815</v>
      </c>
      <c r="F32" s="12">
        <v>496</v>
      </c>
      <c r="G32" s="12">
        <v>513.4</v>
      </c>
      <c r="H32" s="12">
        <v>4397.2299999999996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f t="shared" si="0"/>
        <v>20961.91</v>
      </c>
      <c r="O32" s="12">
        <v>2395.83</v>
      </c>
      <c r="P32" s="12">
        <v>1333.66</v>
      </c>
      <c r="Q32" s="12">
        <v>5087.9199999999983</v>
      </c>
      <c r="R32" s="12">
        <f t="shared" si="1"/>
        <v>8817.409999999998</v>
      </c>
      <c r="S32" s="12">
        <v>12144.5</v>
      </c>
    </row>
    <row r="33" spans="1:19" x14ac:dyDescent="0.25">
      <c r="A33" s="2" t="s">
        <v>48</v>
      </c>
      <c r="B33" s="1" t="s">
        <v>49</v>
      </c>
      <c r="C33" s="12">
        <v>11597.1</v>
      </c>
      <c r="D33" s="12">
        <v>400</v>
      </c>
      <c r="E33" s="12">
        <v>815</v>
      </c>
      <c r="F33" s="12">
        <v>496</v>
      </c>
      <c r="G33" s="12">
        <v>513.4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386.57</v>
      </c>
      <c r="N33" s="12">
        <f t="shared" si="0"/>
        <v>14208.07</v>
      </c>
      <c r="O33" s="12">
        <v>1717.12</v>
      </c>
      <c r="P33" s="12">
        <v>1333.66</v>
      </c>
      <c r="Q33" s="12">
        <v>5087.7900000000009</v>
      </c>
      <c r="R33" s="12">
        <f t="shared" si="1"/>
        <v>8138.5700000000006</v>
      </c>
      <c r="S33" s="12">
        <v>6069.5</v>
      </c>
    </row>
    <row r="34" spans="1:19" x14ac:dyDescent="0.25">
      <c r="A34" s="2" t="s">
        <v>50</v>
      </c>
      <c r="B34" s="1" t="s">
        <v>51</v>
      </c>
      <c r="C34" s="12">
        <v>10550.7</v>
      </c>
      <c r="D34" s="12">
        <v>200</v>
      </c>
      <c r="E34" s="12">
        <v>801</v>
      </c>
      <c r="F34" s="12">
        <v>520.94000000000005</v>
      </c>
      <c r="G34" s="12">
        <v>308.04000000000002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f t="shared" si="0"/>
        <v>12380.680000000002</v>
      </c>
      <c r="O34" s="12">
        <v>1299.71</v>
      </c>
      <c r="P34" s="12">
        <v>1213.3399999999999</v>
      </c>
      <c r="Q34" s="12">
        <v>8807.130000000001</v>
      </c>
      <c r="R34" s="12">
        <f t="shared" si="1"/>
        <v>11320.18</v>
      </c>
      <c r="S34" s="12">
        <v>1060.5</v>
      </c>
    </row>
    <row r="35" spans="1:19" x14ac:dyDescent="0.25">
      <c r="A35" s="2" t="s">
        <v>52</v>
      </c>
      <c r="B35" s="1" t="s">
        <v>53</v>
      </c>
      <c r="C35" s="12">
        <v>12057.9</v>
      </c>
      <c r="D35" s="12">
        <v>200</v>
      </c>
      <c r="E35" s="12">
        <v>915</v>
      </c>
      <c r="F35" s="12">
        <v>616</v>
      </c>
      <c r="G35" s="12">
        <v>205.36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f t="shared" si="0"/>
        <v>13994.26</v>
      </c>
      <c r="O35" s="12">
        <v>1712.74</v>
      </c>
      <c r="P35" s="12">
        <v>1386.66</v>
      </c>
      <c r="Q35" s="12">
        <v>7503.3600000000006</v>
      </c>
      <c r="R35" s="12">
        <f t="shared" si="1"/>
        <v>10602.76</v>
      </c>
      <c r="S35" s="12">
        <v>3391.5</v>
      </c>
    </row>
    <row r="36" spans="1:19" x14ac:dyDescent="0.25">
      <c r="A36" s="2" t="s">
        <v>54</v>
      </c>
      <c r="B36" s="1" t="s">
        <v>55</v>
      </c>
      <c r="C36" s="12">
        <v>12057.9</v>
      </c>
      <c r="D36" s="12">
        <v>400</v>
      </c>
      <c r="E36" s="12">
        <v>915</v>
      </c>
      <c r="F36" s="12">
        <v>616</v>
      </c>
      <c r="G36" s="12">
        <v>205.36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f t="shared" si="0"/>
        <v>14194.26</v>
      </c>
      <c r="O36" s="12">
        <v>1755.46</v>
      </c>
      <c r="P36" s="12">
        <v>1386.66</v>
      </c>
      <c r="Q36" s="12">
        <v>8578.14</v>
      </c>
      <c r="R36" s="12">
        <f t="shared" si="1"/>
        <v>11720.259999999998</v>
      </c>
      <c r="S36" s="12">
        <v>2474</v>
      </c>
    </row>
    <row r="37" spans="1:19" x14ac:dyDescent="0.25">
      <c r="A37" s="2" t="s">
        <v>56</v>
      </c>
      <c r="B37" s="1" t="s">
        <v>57</v>
      </c>
      <c r="C37" s="12">
        <v>11597.1</v>
      </c>
      <c r="D37" s="12">
        <v>400</v>
      </c>
      <c r="E37" s="12">
        <v>864</v>
      </c>
      <c r="F37" s="12">
        <v>582</v>
      </c>
      <c r="G37" s="12">
        <v>205.36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f t="shared" si="0"/>
        <v>13648.460000000001</v>
      </c>
      <c r="O37" s="12">
        <v>1638.88</v>
      </c>
      <c r="P37" s="12">
        <v>1333.66</v>
      </c>
      <c r="Q37" s="12">
        <v>6184.9200000000019</v>
      </c>
      <c r="R37" s="12">
        <f t="shared" si="1"/>
        <v>9157.4600000000028</v>
      </c>
      <c r="S37" s="12">
        <v>4491</v>
      </c>
    </row>
    <row r="38" spans="1:19" x14ac:dyDescent="0.25">
      <c r="A38" s="2" t="s">
        <v>58</v>
      </c>
      <c r="B38" s="1" t="s">
        <v>59</v>
      </c>
      <c r="C38" s="12">
        <v>10550.7</v>
      </c>
      <c r="D38" s="12">
        <v>200</v>
      </c>
      <c r="E38" s="12">
        <v>801</v>
      </c>
      <c r="F38" s="12">
        <v>539</v>
      </c>
      <c r="G38" s="12">
        <v>205.36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f t="shared" si="0"/>
        <v>12296.060000000001</v>
      </c>
      <c r="O38" s="12">
        <v>1350</v>
      </c>
      <c r="P38" s="12">
        <v>1213.3399999999999</v>
      </c>
      <c r="Q38" s="12">
        <v>6448.7200000000012</v>
      </c>
      <c r="R38" s="12">
        <f t="shared" si="1"/>
        <v>9012.0600000000013</v>
      </c>
      <c r="S38" s="12">
        <v>3284</v>
      </c>
    </row>
    <row r="39" spans="1:19" x14ac:dyDescent="0.25">
      <c r="A39" s="2" t="s">
        <v>60</v>
      </c>
      <c r="B39" s="1" t="s">
        <v>61</v>
      </c>
      <c r="C39" s="12">
        <v>7837.5</v>
      </c>
      <c r="D39" s="12">
        <v>0</v>
      </c>
      <c r="E39" s="12">
        <v>564</v>
      </c>
      <c r="F39" s="12">
        <v>352</v>
      </c>
      <c r="G39" s="12">
        <v>205.36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f t="shared" si="0"/>
        <v>8958.86</v>
      </c>
      <c r="O39" s="12">
        <v>754.76</v>
      </c>
      <c r="P39" s="12">
        <v>901.32</v>
      </c>
      <c r="Q39" s="12">
        <v>4145.2800000000007</v>
      </c>
      <c r="R39" s="12">
        <f t="shared" si="1"/>
        <v>5801.3600000000006</v>
      </c>
      <c r="S39" s="12">
        <v>3157.5</v>
      </c>
    </row>
    <row r="40" spans="1:19" x14ac:dyDescent="0.25">
      <c r="A40" s="2" t="s">
        <v>62</v>
      </c>
      <c r="B40" s="1" t="s">
        <v>63</v>
      </c>
      <c r="C40" s="12">
        <v>10550.7</v>
      </c>
      <c r="D40" s="12">
        <v>400</v>
      </c>
      <c r="E40" s="12">
        <v>801</v>
      </c>
      <c r="F40" s="12">
        <v>539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f t="shared" si="0"/>
        <v>12290.7</v>
      </c>
      <c r="O40" s="12">
        <f>1348.86-471.43</f>
        <v>877.42999999999984</v>
      </c>
      <c r="P40" s="12">
        <v>1213.3399999999999</v>
      </c>
      <c r="Q40" s="12">
        <v>2705.4300000000003</v>
      </c>
      <c r="R40" s="12">
        <f t="shared" si="1"/>
        <v>4796.2</v>
      </c>
      <c r="S40" s="12">
        <v>7494.5</v>
      </c>
    </row>
    <row r="41" spans="1:19" x14ac:dyDescent="0.25">
      <c r="A41" s="2" t="s">
        <v>64</v>
      </c>
      <c r="B41" s="1" t="s">
        <v>65</v>
      </c>
      <c r="C41" s="12">
        <v>10550.7</v>
      </c>
      <c r="D41" s="12">
        <v>400</v>
      </c>
      <c r="E41" s="12">
        <v>801</v>
      </c>
      <c r="F41" s="12">
        <v>539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f t="shared" si="0"/>
        <v>12290.7</v>
      </c>
      <c r="O41" s="12">
        <v>1348.86</v>
      </c>
      <c r="P41" s="12">
        <v>1213.3399999999999</v>
      </c>
      <c r="Q41" s="12">
        <v>5105.5</v>
      </c>
      <c r="R41" s="12">
        <f t="shared" si="1"/>
        <v>7667.7</v>
      </c>
      <c r="S41" s="12">
        <v>4623</v>
      </c>
    </row>
    <row r="42" spans="1:19" x14ac:dyDescent="0.25">
      <c r="A42" s="2" t="s">
        <v>66</v>
      </c>
      <c r="B42" s="1" t="s">
        <v>67</v>
      </c>
      <c r="C42" s="12">
        <v>7837.5</v>
      </c>
      <c r="D42" s="12">
        <v>0</v>
      </c>
      <c r="E42" s="12">
        <v>564</v>
      </c>
      <c r="F42" s="12">
        <v>187.68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f t="shared" si="0"/>
        <v>8589.18</v>
      </c>
      <c r="O42" s="12">
        <f>158.38-125.49</f>
        <v>32.89</v>
      </c>
      <c r="P42" s="12">
        <v>901.32</v>
      </c>
      <c r="Q42" s="12">
        <v>-2.9999999999745341E-2</v>
      </c>
      <c r="R42" s="12">
        <f t="shared" si="1"/>
        <v>934.18000000000029</v>
      </c>
      <c r="S42" s="12">
        <v>7655</v>
      </c>
    </row>
    <row r="43" spans="1:19" x14ac:dyDescent="0.25">
      <c r="A43" s="2" t="s">
        <v>68</v>
      </c>
      <c r="B43" s="1" t="s">
        <v>69</v>
      </c>
      <c r="C43" s="12">
        <v>10550.7</v>
      </c>
      <c r="D43" s="12">
        <v>400</v>
      </c>
      <c r="E43" s="12">
        <v>801</v>
      </c>
      <c r="F43" s="12">
        <v>539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f t="shared" si="0"/>
        <v>12290.7</v>
      </c>
      <c r="O43" s="12">
        <v>1348.86</v>
      </c>
      <c r="P43" s="12">
        <v>1213.3399999999999</v>
      </c>
      <c r="Q43" s="12">
        <v>2100.5</v>
      </c>
      <c r="R43" s="12">
        <f t="shared" si="1"/>
        <v>4662.7</v>
      </c>
      <c r="S43" s="12">
        <v>7628</v>
      </c>
    </row>
    <row r="44" spans="1:19" x14ac:dyDescent="0.25">
      <c r="A44" s="2" t="s">
        <v>70</v>
      </c>
      <c r="B44" s="1" t="s">
        <v>71</v>
      </c>
      <c r="C44" s="12">
        <v>10550.7</v>
      </c>
      <c r="D44" s="12">
        <v>400</v>
      </c>
      <c r="E44" s="12">
        <v>801</v>
      </c>
      <c r="F44" s="12">
        <v>539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f t="shared" si="0"/>
        <v>12290.7</v>
      </c>
      <c r="O44" s="12">
        <v>1348.86</v>
      </c>
      <c r="P44" s="12">
        <v>1213.3399999999999</v>
      </c>
      <c r="Q44" s="12">
        <v>4838.5</v>
      </c>
      <c r="R44" s="12">
        <f t="shared" si="1"/>
        <v>7400.7</v>
      </c>
      <c r="S44" s="12">
        <v>4890</v>
      </c>
    </row>
    <row r="45" spans="1:19" x14ac:dyDescent="0.25">
      <c r="A45" s="2" t="s">
        <v>72</v>
      </c>
      <c r="B45" s="1" t="s">
        <v>73</v>
      </c>
      <c r="C45" s="12">
        <v>10550.7</v>
      </c>
      <c r="D45" s="12">
        <v>0</v>
      </c>
      <c r="E45" s="12">
        <v>801</v>
      </c>
      <c r="F45" s="12">
        <v>539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f t="shared" si="0"/>
        <v>11890.7</v>
      </c>
      <c r="O45" s="12">
        <v>1263.42</v>
      </c>
      <c r="P45" s="12">
        <v>1213.3399999999999</v>
      </c>
      <c r="Q45" s="12">
        <v>3849.9400000000005</v>
      </c>
      <c r="R45" s="12">
        <f t="shared" si="1"/>
        <v>6326.7000000000007</v>
      </c>
      <c r="S45" s="12">
        <v>5564</v>
      </c>
    </row>
    <row r="46" spans="1:19" x14ac:dyDescent="0.25">
      <c r="A46" s="2" t="s">
        <v>74</v>
      </c>
      <c r="B46" s="1" t="s">
        <v>75</v>
      </c>
      <c r="C46" s="12">
        <v>12555.9</v>
      </c>
      <c r="D46" s="12">
        <v>400</v>
      </c>
      <c r="E46" s="12">
        <v>926</v>
      </c>
      <c r="F46" s="12">
        <v>630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f t="shared" si="0"/>
        <v>14511.9</v>
      </c>
      <c r="O46" s="12">
        <v>1823.3</v>
      </c>
      <c r="P46" s="12">
        <v>1443.92</v>
      </c>
      <c r="Q46" s="12">
        <v>4185.68</v>
      </c>
      <c r="R46" s="12">
        <f t="shared" si="1"/>
        <v>7452.9000000000005</v>
      </c>
      <c r="S46" s="12">
        <v>7059</v>
      </c>
    </row>
    <row r="47" spans="1:19" x14ac:dyDescent="0.25">
      <c r="A47" s="2" t="s">
        <v>76</v>
      </c>
      <c r="B47" s="1" t="s">
        <v>77</v>
      </c>
      <c r="C47" s="12">
        <v>10550.7</v>
      </c>
      <c r="D47" s="12">
        <v>400</v>
      </c>
      <c r="E47" s="12">
        <v>801</v>
      </c>
      <c r="F47" s="12">
        <v>539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f t="shared" si="0"/>
        <v>12290.7</v>
      </c>
      <c r="O47" s="12">
        <v>1348.86</v>
      </c>
      <c r="P47" s="12">
        <v>1213.3399999999999</v>
      </c>
      <c r="Q47" s="12">
        <v>1219.5</v>
      </c>
      <c r="R47" s="12">
        <f t="shared" si="1"/>
        <v>3781.7</v>
      </c>
      <c r="S47" s="12">
        <v>8509</v>
      </c>
    </row>
    <row r="48" spans="1:19" x14ac:dyDescent="0.25">
      <c r="A48" s="2" t="s">
        <v>78</v>
      </c>
      <c r="B48" s="1" t="s">
        <v>79</v>
      </c>
      <c r="C48" s="12">
        <v>11049</v>
      </c>
      <c r="D48" s="12">
        <v>400</v>
      </c>
      <c r="E48" s="12">
        <v>820</v>
      </c>
      <c r="F48" s="12">
        <v>510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f t="shared" si="0"/>
        <v>12779</v>
      </c>
      <c r="O48" s="12">
        <v>1453.16</v>
      </c>
      <c r="P48" s="12">
        <v>1270.6400000000001</v>
      </c>
      <c r="Q48" s="12">
        <v>0.2000000000007276</v>
      </c>
      <c r="R48" s="12">
        <f t="shared" si="1"/>
        <v>2724.0000000000009</v>
      </c>
      <c r="S48" s="12">
        <v>10055</v>
      </c>
    </row>
    <row r="49" spans="1:19" x14ac:dyDescent="0.25">
      <c r="A49" s="2" t="s">
        <v>80</v>
      </c>
      <c r="B49" s="1" t="s">
        <v>81</v>
      </c>
      <c r="C49" s="12">
        <v>12057.9</v>
      </c>
      <c r="D49" s="12">
        <v>400</v>
      </c>
      <c r="E49" s="12">
        <v>915</v>
      </c>
      <c r="F49" s="12">
        <v>616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f t="shared" si="0"/>
        <v>13988.9</v>
      </c>
      <c r="O49" s="12">
        <v>1711.6</v>
      </c>
      <c r="P49" s="12">
        <v>1386.66</v>
      </c>
      <c r="Q49" s="12">
        <v>120.63999999999942</v>
      </c>
      <c r="R49" s="12">
        <f t="shared" si="1"/>
        <v>3218.8999999999996</v>
      </c>
      <c r="S49" s="12">
        <v>10770</v>
      </c>
    </row>
    <row r="50" spans="1:19" x14ac:dyDescent="0.25">
      <c r="A50" s="2" t="s">
        <v>422</v>
      </c>
      <c r="B50" s="1" t="s">
        <v>423</v>
      </c>
      <c r="C50" s="12">
        <v>14733</v>
      </c>
      <c r="D50" s="12">
        <v>400</v>
      </c>
      <c r="E50" s="12">
        <v>1093</v>
      </c>
      <c r="F50" s="12">
        <v>679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f t="shared" si="0"/>
        <v>16905</v>
      </c>
      <c r="O50" s="12">
        <v>2334.48</v>
      </c>
      <c r="P50" s="12">
        <v>1694.29</v>
      </c>
      <c r="Q50" s="12">
        <v>-0.27000000000043656</v>
      </c>
      <c r="R50" s="12">
        <f t="shared" si="1"/>
        <v>4028.4999999999995</v>
      </c>
      <c r="S50" s="12">
        <v>12876.5</v>
      </c>
    </row>
    <row r="51" spans="1:19" x14ac:dyDescent="0.25">
      <c r="A51" s="2" t="s">
        <v>424</v>
      </c>
      <c r="B51" s="1" t="s">
        <v>425</v>
      </c>
      <c r="C51" s="12">
        <v>14733</v>
      </c>
      <c r="D51" s="12">
        <v>400</v>
      </c>
      <c r="E51" s="12">
        <v>1093</v>
      </c>
      <c r="F51" s="12">
        <v>679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f t="shared" si="0"/>
        <v>16905</v>
      </c>
      <c r="O51" s="12">
        <v>2334.48</v>
      </c>
      <c r="P51" s="12">
        <v>1694.29</v>
      </c>
      <c r="Q51" s="12">
        <v>-0.27000000000043656</v>
      </c>
      <c r="R51" s="12">
        <f t="shared" si="1"/>
        <v>4028.4999999999995</v>
      </c>
      <c r="S51" s="12">
        <v>12876.5</v>
      </c>
    </row>
    <row r="52" spans="1:19" x14ac:dyDescent="0.25">
      <c r="A52" s="14"/>
      <c r="B52" s="6"/>
      <c r="C52" s="6" t="s">
        <v>545</v>
      </c>
      <c r="D52" s="6" t="s">
        <v>545</v>
      </c>
      <c r="E52" s="6" t="s">
        <v>545</v>
      </c>
      <c r="F52" s="6" t="s">
        <v>545</v>
      </c>
      <c r="G52" s="6" t="s">
        <v>545</v>
      </c>
      <c r="H52" s="6" t="s">
        <v>545</v>
      </c>
      <c r="I52" s="6" t="s">
        <v>545</v>
      </c>
      <c r="J52" s="6" t="s">
        <v>545</v>
      </c>
      <c r="K52" s="6" t="s">
        <v>545</v>
      </c>
      <c r="L52" s="6" t="s">
        <v>545</v>
      </c>
      <c r="M52" s="6" t="s">
        <v>545</v>
      </c>
      <c r="N52" s="6" t="s">
        <v>545</v>
      </c>
      <c r="O52" s="6" t="s">
        <v>545</v>
      </c>
      <c r="P52" s="6" t="s">
        <v>545</v>
      </c>
      <c r="Q52" s="6" t="s">
        <v>545</v>
      </c>
      <c r="R52" s="6" t="s">
        <v>545</v>
      </c>
      <c r="S52" s="6" t="s">
        <v>545</v>
      </c>
    </row>
    <row r="53" spans="1:19" x14ac:dyDescent="0.25">
      <c r="A53" s="11" t="s">
        <v>535</v>
      </c>
      <c r="C53" s="12"/>
      <c r="N53" s="12"/>
      <c r="R53" s="12"/>
    </row>
    <row r="54" spans="1:19" x14ac:dyDescent="0.25">
      <c r="A54" s="2" t="s">
        <v>82</v>
      </c>
      <c r="B54" s="1" t="s">
        <v>83</v>
      </c>
      <c r="C54" s="12">
        <v>14676.9</v>
      </c>
      <c r="D54" s="12">
        <v>400</v>
      </c>
      <c r="E54" s="12">
        <v>1130</v>
      </c>
      <c r="F54" s="12">
        <v>770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f t="shared" si="0"/>
        <v>16976.900000000001</v>
      </c>
      <c r="O54" s="12">
        <v>2349.8200000000002</v>
      </c>
      <c r="P54" s="12">
        <v>1687.84</v>
      </c>
      <c r="Q54" s="12">
        <v>7340.2400000000016</v>
      </c>
      <c r="R54" s="12">
        <f t="shared" si="1"/>
        <v>11377.900000000001</v>
      </c>
      <c r="S54" s="12">
        <v>5599</v>
      </c>
    </row>
    <row r="55" spans="1:19" x14ac:dyDescent="0.25">
      <c r="A55" s="2" t="s">
        <v>84</v>
      </c>
      <c r="B55" s="1" t="s">
        <v>85</v>
      </c>
      <c r="C55" s="12">
        <v>11049</v>
      </c>
      <c r="D55" s="12">
        <v>0</v>
      </c>
      <c r="E55" s="12">
        <v>820</v>
      </c>
      <c r="F55" s="12">
        <v>510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f t="shared" si="0"/>
        <v>12379</v>
      </c>
      <c r="O55" s="12">
        <v>1367.72</v>
      </c>
      <c r="P55" s="12">
        <v>1270.6400000000001</v>
      </c>
      <c r="Q55" s="12">
        <v>-0.36000000000058208</v>
      </c>
      <c r="R55" s="12">
        <f t="shared" si="1"/>
        <v>2637.9999999999995</v>
      </c>
      <c r="S55" s="12">
        <v>9741</v>
      </c>
    </row>
    <row r="56" spans="1:19" x14ac:dyDescent="0.25">
      <c r="A56" s="2" t="s">
        <v>400</v>
      </c>
      <c r="B56" s="1" t="s">
        <v>401</v>
      </c>
      <c r="C56" s="12">
        <v>16246.2</v>
      </c>
      <c r="D56" s="12">
        <v>400</v>
      </c>
      <c r="E56" s="12">
        <v>1128</v>
      </c>
      <c r="F56" s="12">
        <v>703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f t="shared" si="0"/>
        <v>18477.2</v>
      </c>
      <c r="O56" s="12">
        <v>2670.3</v>
      </c>
      <c r="P56" s="12">
        <v>1868.32</v>
      </c>
      <c r="Q56" s="12">
        <v>9695.0800000000017</v>
      </c>
      <c r="R56" s="12">
        <f t="shared" si="1"/>
        <v>14233.7</v>
      </c>
      <c r="S56" s="12">
        <v>4243.5</v>
      </c>
    </row>
    <row r="57" spans="1:19" x14ac:dyDescent="0.25">
      <c r="A57" s="2" t="s">
        <v>402</v>
      </c>
      <c r="B57" s="1" t="s">
        <v>403</v>
      </c>
      <c r="C57" s="12">
        <v>13686.9</v>
      </c>
      <c r="D57" s="12">
        <v>400</v>
      </c>
      <c r="E57" s="12">
        <v>737</v>
      </c>
      <c r="F57" s="12">
        <v>455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f t="shared" si="0"/>
        <v>15278.9</v>
      </c>
      <c r="O57" s="12">
        <v>1987.14</v>
      </c>
      <c r="P57" s="12">
        <v>1574</v>
      </c>
      <c r="Q57" s="12">
        <v>1525.7599999999984</v>
      </c>
      <c r="R57" s="12">
        <f t="shared" si="1"/>
        <v>5086.8999999999987</v>
      </c>
      <c r="S57" s="12">
        <v>10192</v>
      </c>
    </row>
    <row r="58" spans="1:19" x14ac:dyDescent="0.25">
      <c r="A58" s="2" t="s">
        <v>86</v>
      </c>
      <c r="B58" s="1" t="s">
        <v>87</v>
      </c>
      <c r="C58" s="12">
        <v>27627</v>
      </c>
      <c r="D58" s="12">
        <v>0</v>
      </c>
      <c r="E58" s="12">
        <v>1465</v>
      </c>
      <c r="F58" s="12">
        <v>987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f t="shared" si="0"/>
        <v>30079</v>
      </c>
      <c r="O58" s="12">
        <v>5281.84</v>
      </c>
      <c r="P58" s="12">
        <v>3177.1</v>
      </c>
      <c r="Q58" s="12">
        <v>5.9999999997671694E-2</v>
      </c>
      <c r="R58" s="12">
        <f t="shared" si="1"/>
        <v>8458.9999999999982</v>
      </c>
      <c r="S58" s="12">
        <v>21620</v>
      </c>
    </row>
    <row r="59" spans="1:19" x14ac:dyDescent="0.25">
      <c r="A59" s="2" t="s">
        <v>88</v>
      </c>
      <c r="B59" s="1" t="s">
        <v>89</v>
      </c>
      <c r="C59" s="12">
        <v>10503.9</v>
      </c>
      <c r="D59" s="12">
        <v>400</v>
      </c>
      <c r="E59" s="12">
        <v>784</v>
      </c>
      <c r="F59" s="12">
        <v>499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f t="shared" si="0"/>
        <v>12186.9</v>
      </c>
      <c r="O59" s="12">
        <v>1326.68</v>
      </c>
      <c r="P59" s="12">
        <v>1207.94</v>
      </c>
      <c r="Q59" s="12">
        <v>-0.22000000000116415</v>
      </c>
      <c r="R59" s="12">
        <f t="shared" si="1"/>
        <v>2534.3999999999987</v>
      </c>
      <c r="S59" s="12">
        <v>9652.5</v>
      </c>
    </row>
    <row r="60" spans="1:19" x14ac:dyDescent="0.25">
      <c r="A60" s="2" t="s">
        <v>90</v>
      </c>
      <c r="B60" s="1" t="s">
        <v>91</v>
      </c>
      <c r="C60" s="12">
        <v>13686.9</v>
      </c>
      <c r="D60" s="12">
        <v>400</v>
      </c>
      <c r="E60" s="12">
        <v>957</v>
      </c>
      <c r="F60" s="12">
        <v>881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f t="shared" si="0"/>
        <v>15924.9</v>
      </c>
      <c r="O60" s="12">
        <v>2125.12</v>
      </c>
      <c r="P60" s="12">
        <v>1574</v>
      </c>
      <c r="Q60" s="12">
        <v>-0.22000000000116415</v>
      </c>
      <c r="R60" s="12">
        <f t="shared" si="1"/>
        <v>3698.8999999999987</v>
      </c>
      <c r="S60" s="12">
        <v>12226</v>
      </c>
    </row>
    <row r="61" spans="1:19" x14ac:dyDescent="0.25">
      <c r="A61" s="2" t="s">
        <v>404</v>
      </c>
      <c r="B61" s="1" t="s">
        <v>405</v>
      </c>
      <c r="C61" s="12">
        <v>11049</v>
      </c>
      <c r="D61" s="12">
        <v>400</v>
      </c>
      <c r="E61" s="12">
        <v>820</v>
      </c>
      <c r="F61" s="12">
        <v>675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f t="shared" si="0"/>
        <v>12944</v>
      </c>
      <c r="O61" s="12">
        <v>1488.4</v>
      </c>
      <c r="P61" s="12">
        <v>1270.6400000000001</v>
      </c>
      <c r="Q61" s="12">
        <v>-4.0000000000873115E-2</v>
      </c>
      <c r="R61" s="12">
        <f t="shared" si="1"/>
        <v>2758.9999999999991</v>
      </c>
      <c r="S61" s="12">
        <v>10185</v>
      </c>
    </row>
    <row r="62" spans="1:19" x14ac:dyDescent="0.25">
      <c r="A62" s="2" t="s">
        <v>426</v>
      </c>
      <c r="B62" s="1" t="s">
        <v>427</v>
      </c>
      <c r="C62" s="12">
        <v>11438.1</v>
      </c>
      <c r="D62" s="12">
        <v>400</v>
      </c>
      <c r="E62" s="12">
        <v>802</v>
      </c>
      <c r="F62" s="12">
        <v>482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f t="shared" si="0"/>
        <v>13122.1</v>
      </c>
      <c r="O62" s="12">
        <v>1526.44</v>
      </c>
      <c r="P62" s="12">
        <v>1315.38</v>
      </c>
      <c r="Q62" s="12">
        <v>0.28000000000065484</v>
      </c>
      <c r="R62" s="12">
        <f t="shared" si="1"/>
        <v>2842.1000000000008</v>
      </c>
      <c r="S62" s="12">
        <v>10280</v>
      </c>
    </row>
    <row r="63" spans="1:19" x14ac:dyDescent="0.25">
      <c r="A63" s="2" t="s">
        <v>428</v>
      </c>
      <c r="B63" s="1" t="s">
        <v>429</v>
      </c>
      <c r="C63" s="12">
        <v>13005.9</v>
      </c>
      <c r="D63" s="12">
        <v>400</v>
      </c>
      <c r="E63" s="12">
        <v>802</v>
      </c>
      <c r="F63" s="12">
        <v>482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f t="shared" si="0"/>
        <v>14689.9</v>
      </c>
      <c r="O63" s="12">
        <v>1861.32</v>
      </c>
      <c r="P63" s="12">
        <v>1495.67</v>
      </c>
      <c r="Q63" s="12">
        <v>-9.0000000000145519E-2</v>
      </c>
      <c r="R63" s="12">
        <f t="shared" si="1"/>
        <v>3356.8999999999996</v>
      </c>
      <c r="S63" s="12">
        <v>11333</v>
      </c>
    </row>
    <row r="64" spans="1:19" x14ac:dyDescent="0.25">
      <c r="A64" s="2" t="s">
        <v>430</v>
      </c>
      <c r="B64" s="1" t="s">
        <v>431</v>
      </c>
      <c r="C64" s="12">
        <v>11437.8</v>
      </c>
      <c r="D64" s="12">
        <v>400</v>
      </c>
      <c r="E64" s="12">
        <v>941</v>
      </c>
      <c r="F64" s="12">
        <v>645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f t="shared" si="0"/>
        <v>13423.8</v>
      </c>
      <c r="O64" s="12">
        <v>1590.88</v>
      </c>
      <c r="P64" s="12">
        <v>1315.34</v>
      </c>
      <c r="Q64" s="12">
        <v>7.9999999998108251E-2</v>
      </c>
      <c r="R64" s="12">
        <f t="shared" si="1"/>
        <v>2906.2999999999984</v>
      </c>
      <c r="S64" s="12">
        <v>10517.5</v>
      </c>
    </row>
    <row r="65" spans="1:19" x14ac:dyDescent="0.25">
      <c r="A65" s="14"/>
      <c r="B65" s="6"/>
      <c r="C65" s="6" t="s">
        <v>545</v>
      </c>
      <c r="D65" s="6" t="s">
        <v>545</v>
      </c>
      <c r="E65" s="6" t="s">
        <v>545</v>
      </c>
      <c r="F65" s="6" t="s">
        <v>545</v>
      </c>
      <c r="G65" s="6" t="s">
        <v>545</v>
      </c>
      <c r="H65" s="6" t="s">
        <v>545</v>
      </c>
      <c r="I65" s="6" t="s">
        <v>545</v>
      </c>
      <c r="J65" s="6" t="s">
        <v>545</v>
      </c>
      <c r="K65" s="6" t="s">
        <v>545</v>
      </c>
      <c r="L65" s="6" t="s">
        <v>545</v>
      </c>
      <c r="M65" s="6" t="s">
        <v>545</v>
      </c>
      <c r="N65" s="6" t="s">
        <v>545</v>
      </c>
      <c r="O65" s="6" t="s">
        <v>545</v>
      </c>
      <c r="P65" s="6" t="s">
        <v>545</v>
      </c>
      <c r="Q65" s="6" t="s">
        <v>545</v>
      </c>
      <c r="R65" s="6" t="s">
        <v>545</v>
      </c>
      <c r="S65" s="6" t="s">
        <v>545</v>
      </c>
    </row>
    <row r="66" spans="1:19" x14ac:dyDescent="0.25">
      <c r="A66" s="11" t="s">
        <v>536</v>
      </c>
      <c r="C66" s="12"/>
      <c r="N66" s="12"/>
      <c r="R66" s="12"/>
    </row>
    <row r="67" spans="1:19" x14ac:dyDescent="0.25">
      <c r="A67" s="2" t="s">
        <v>94</v>
      </c>
      <c r="B67" s="1" t="s">
        <v>95</v>
      </c>
      <c r="C67" s="12">
        <v>10503.9</v>
      </c>
      <c r="D67" s="12">
        <v>200</v>
      </c>
      <c r="E67" s="12">
        <v>784</v>
      </c>
      <c r="F67" s="12">
        <v>499</v>
      </c>
      <c r="G67" s="12">
        <v>513.4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f t="shared" ref="N67:N122" si="2">SUM(C67:M67)</f>
        <v>12500.3</v>
      </c>
      <c r="O67" s="12">
        <v>1393.62</v>
      </c>
      <c r="P67" s="12">
        <v>1207.94</v>
      </c>
      <c r="Q67" s="12">
        <v>-0.26000000000021828</v>
      </c>
      <c r="R67" s="12">
        <f t="shared" ref="R67:R122" si="3">SUM(O67:Q67)</f>
        <v>2601.2999999999997</v>
      </c>
      <c r="S67" s="12">
        <v>9899</v>
      </c>
    </row>
    <row r="68" spans="1:19" x14ac:dyDescent="0.25">
      <c r="A68" s="2" t="s">
        <v>96</v>
      </c>
      <c r="B68" s="1" t="s">
        <v>97</v>
      </c>
      <c r="C68" s="12">
        <v>10503.9</v>
      </c>
      <c r="D68" s="12">
        <v>200</v>
      </c>
      <c r="E68" s="12">
        <v>784</v>
      </c>
      <c r="F68" s="12">
        <v>499</v>
      </c>
      <c r="G68" s="12">
        <v>513.4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f t="shared" si="2"/>
        <v>12500.3</v>
      </c>
      <c r="O68" s="12">
        <v>1393.62</v>
      </c>
      <c r="P68" s="12">
        <v>1207.94</v>
      </c>
      <c r="Q68" s="12">
        <v>0.23999999999978172</v>
      </c>
      <c r="R68" s="12">
        <f t="shared" si="3"/>
        <v>2601.7999999999997</v>
      </c>
      <c r="S68" s="12">
        <v>9898.5</v>
      </c>
    </row>
    <row r="69" spans="1:19" x14ac:dyDescent="0.25">
      <c r="A69" s="2" t="s">
        <v>98</v>
      </c>
      <c r="B69" s="1" t="s">
        <v>99</v>
      </c>
      <c r="C69" s="12">
        <v>10503.9</v>
      </c>
      <c r="D69" s="12">
        <v>0</v>
      </c>
      <c r="E69" s="12">
        <v>784</v>
      </c>
      <c r="F69" s="12">
        <v>499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f t="shared" si="2"/>
        <v>11786.9</v>
      </c>
      <c r="O69" s="12">
        <v>1243.48</v>
      </c>
      <c r="P69" s="12">
        <v>1207.94</v>
      </c>
      <c r="Q69" s="12">
        <v>-2.0000000000436557E-2</v>
      </c>
      <c r="R69" s="12">
        <f t="shared" si="3"/>
        <v>2451.3999999999996</v>
      </c>
      <c r="S69" s="12">
        <v>9335.5</v>
      </c>
    </row>
    <row r="70" spans="1:19" x14ac:dyDescent="0.25">
      <c r="A70" s="2" t="s">
        <v>100</v>
      </c>
      <c r="B70" s="1" t="s">
        <v>101</v>
      </c>
      <c r="C70" s="12">
        <v>10503.9</v>
      </c>
      <c r="D70" s="12">
        <v>0</v>
      </c>
      <c r="E70" s="12">
        <v>784</v>
      </c>
      <c r="F70" s="12">
        <v>499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f t="shared" si="2"/>
        <v>11786.9</v>
      </c>
      <c r="O70" s="12">
        <v>1243.48</v>
      </c>
      <c r="P70" s="12">
        <v>1207.94</v>
      </c>
      <c r="Q70" s="12">
        <v>-2.0000000000436557E-2</v>
      </c>
      <c r="R70" s="12">
        <f t="shared" si="3"/>
        <v>2451.3999999999996</v>
      </c>
      <c r="S70" s="12">
        <v>9335.5</v>
      </c>
    </row>
    <row r="71" spans="1:19" x14ac:dyDescent="0.25">
      <c r="A71" s="2" t="s">
        <v>102</v>
      </c>
      <c r="B71" s="1" t="s">
        <v>103</v>
      </c>
      <c r="C71" s="12">
        <v>10503.9</v>
      </c>
      <c r="D71" s="12">
        <v>0</v>
      </c>
      <c r="E71" s="12">
        <v>784</v>
      </c>
      <c r="F71" s="12">
        <v>499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f t="shared" si="2"/>
        <v>11786.9</v>
      </c>
      <c r="O71" s="12">
        <v>1243.48</v>
      </c>
      <c r="P71" s="12">
        <v>1207.96</v>
      </c>
      <c r="Q71" s="12">
        <v>-4.0000000000873115E-2</v>
      </c>
      <c r="R71" s="12">
        <f t="shared" si="3"/>
        <v>2451.3999999999992</v>
      </c>
      <c r="S71" s="12">
        <v>9335.5</v>
      </c>
    </row>
    <row r="72" spans="1:19" x14ac:dyDescent="0.25">
      <c r="A72" s="2" t="s">
        <v>454</v>
      </c>
      <c r="B72" s="1" t="s">
        <v>455</v>
      </c>
      <c r="C72" s="12">
        <v>14649</v>
      </c>
      <c r="D72" s="12">
        <v>0</v>
      </c>
      <c r="E72" s="12">
        <v>482.5</v>
      </c>
      <c r="F72" s="12">
        <v>321.5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3418.1</v>
      </c>
      <c r="N72" s="12">
        <f t="shared" si="2"/>
        <v>18871.099999999999</v>
      </c>
      <c r="O72" s="12">
        <v>2754.44</v>
      </c>
      <c r="P72" s="12">
        <v>1684.63</v>
      </c>
      <c r="Q72" s="12">
        <v>2.9999999998835847E-2</v>
      </c>
      <c r="R72" s="12">
        <f t="shared" si="3"/>
        <v>4439.0999999999985</v>
      </c>
      <c r="S72" s="12">
        <v>14432</v>
      </c>
    </row>
    <row r="73" spans="1:19" x14ac:dyDescent="0.25">
      <c r="A73" s="14"/>
      <c r="B73" s="6"/>
      <c r="C73" s="6" t="s">
        <v>545</v>
      </c>
      <c r="D73" s="6" t="s">
        <v>545</v>
      </c>
      <c r="E73" s="6" t="s">
        <v>545</v>
      </c>
      <c r="F73" s="6" t="s">
        <v>545</v>
      </c>
      <c r="G73" s="6" t="s">
        <v>545</v>
      </c>
      <c r="H73" s="6" t="s">
        <v>545</v>
      </c>
      <c r="I73" s="6" t="s">
        <v>545</v>
      </c>
      <c r="J73" s="6" t="s">
        <v>545</v>
      </c>
      <c r="K73" s="6" t="s">
        <v>545</v>
      </c>
      <c r="L73" s="6" t="s">
        <v>545</v>
      </c>
      <c r="M73" s="6" t="s">
        <v>545</v>
      </c>
      <c r="N73" s="6" t="s">
        <v>545</v>
      </c>
      <c r="O73" s="6" t="s">
        <v>545</v>
      </c>
      <c r="P73" s="6" t="s">
        <v>545</v>
      </c>
      <c r="Q73" s="6" t="s">
        <v>545</v>
      </c>
      <c r="R73" s="6" t="s">
        <v>545</v>
      </c>
      <c r="S73" s="6" t="s">
        <v>545</v>
      </c>
    </row>
    <row r="74" spans="1:19" x14ac:dyDescent="0.25">
      <c r="A74" s="11" t="s">
        <v>537</v>
      </c>
      <c r="C74" s="12"/>
      <c r="N74" s="12"/>
      <c r="R74" s="12"/>
    </row>
    <row r="75" spans="1:19" x14ac:dyDescent="0.25">
      <c r="A75" s="2" t="s">
        <v>104</v>
      </c>
      <c r="B75" s="1" t="s">
        <v>105</v>
      </c>
      <c r="C75" s="12">
        <v>11756.4</v>
      </c>
      <c r="D75" s="12">
        <v>200</v>
      </c>
      <c r="E75" s="12">
        <v>846</v>
      </c>
      <c r="F75" s="12">
        <v>528</v>
      </c>
      <c r="G75" s="12">
        <v>616.79999999999995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f t="shared" si="2"/>
        <v>13947.199999999999</v>
      </c>
      <c r="O75" s="12">
        <v>1702.68</v>
      </c>
      <c r="P75" s="12">
        <v>1351.98</v>
      </c>
      <c r="Q75" s="12">
        <v>3.9999999999054126E-2</v>
      </c>
      <c r="R75" s="12">
        <f t="shared" si="3"/>
        <v>3054.6999999999989</v>
      </c>
      <c r="S75" s="12">
        <v>10892.5</v>
      </c>
    </row>
    <row r="76" spans="1:19" x14ac:dyDescent="0.25">
      <c r="A76" s="2" t="s">
        <v>106</v>
      </c>
      <c r="B76" s="1" t="s">
        <v>107</v>
      </c>
      <c r="C76" s="12">
        <v>10503.9</v>
      </c>
      <c r="D76" s="12">
        <v>0</v>
      </c>
      <c r="E76" s="12">
        <v>784</v>
      </c>
      <c r="F76" s="12">
        <v>499</v>
      </c>
      <c r="G76" s="12">
        <v>410.72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f t="shared" si="2"/>
        <v>12197.619999999999</v>
      </c>
      <c r="O76" s="12">
        <v>1328.98</v>
      </c>
      <c r="P76" s="12">
        <v>1207.94</v>
      </c>
      <c r="Q76" s="12">
        <v>1444.1999999999989</v>
      </c>
      <c r="R76" s="12">
        <f t="shared" si="3"/>
        <v>3981.119999999999</v>
      </c>
      <c r="S76" s="12">
        <v>8216.5</v>
      </c>
    </row>
    <row r="77" spans="1:19" x14ac:dyDescent="0.25">
      <c r="A77" s="2" t="s">
        <v>108</v>
      </c>
      <c r="B77" s="1" t="s">
        <v>109</v>
      </c>
      <c r="C77" s="12">
        <v>10503.9</v>
      </c>
      <c r="D77" s="12">
        <v>200</v>
      </c>
      <c r="E77" s="12">
        <v>784</v>
      </c>
      <c r="F77" s="12">
        <v>499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f t="shared" si="2"/>
        <v>11986.9</v>
      </c>
      <c r="O77" s="12">
        <v>1285.08</v>
      </c>
      <c r="P77" s="12">
        <v>1207.94</v>
      </c>
      <c r="Q77" s="12">
        <v>-0.12000000000080036</v>
      </c>
      <c r="R77" s="12">
        <f t="shared" si="3"/>
        <v>2492.8999999999992</v>
      </c>
      <c r="S77" s="12">
        <v>9494</v>
      </c>
    </row>
    <row r="78" spans="1:19" x14ac:dyDescent="0.25">
      <c r="A78" s="2" t="s">
        <v>110</v>
      </c>
      <c r="B78" s="1" t="s">
        <v>111</v>
      </c>
      <c r="C78" s="12">
        <v>10503.9</v>
      </c>
      <c r="D78" s="12">
        <v>0</v>
      </c>
      <c r="E78" s="12">
        <v>784</v>
      </c>
      <c r="F78" s="12">
        <v>499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f t="shared" si="2"/>
        <v>11786.9</v>
      </c>
      <c r="O78" s="12">
        <v>1243.48</v>
      </c>
      <c r="P78" s="12">
        <v>1207.94</v>
      </c>
      <c r="Q78" s="12">
        <v>3047.9799999999996</v>
      </c>
      <c r="R78" s="12">
        <f t="shared" si="3"/>
        <v>5499.4</v>
      </c>
      <c r="S78" s="12">
        <v>6287.5</v>
      </c>
    </row>
    <row r="79" spans="1:19" x14ac:dyDescent="0.25">
      <c r="A79" s="2" t="s">
        <v>112</v>
      </c>
      <c r="B79" s="1" t="s">
        <v>113</v>
      </c>
      <c r="C79" s="12">
        <v>11756.4</v>
      </c>
      <c r="D79" s="12">
        <v>200</v>
      </c>
      <c r="E79" s="12">
        <v>846</v>
      </c>
      <c r="F79" s="12">
        <v>528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f t="shared" si="2"/>
        <v>13330.4</v>
      </c>
      <c r="O79" s="12">
        <v>1570.94</v>
      </c>
      <c r="P79" s="12">
        <v>1351.98</v>
      </c>
      <c r="Q79" s="12">
        <v>2181.9799999999996</v>
      </c>
      <c r="R79" s="12">
        <f t="shared" si="3"/>
        <v>5104.8999999999996</v>
      </c>
      <c r="S79" s="12">
        <v>8225.5</v>
      </c>
    </row>
    <row r="80" spans="1:19" x14ac:dyDescent="0.25">
      <c r="A80" s="2" t="s">
        <v>114</v>
      </c>
      <c r="B80" s="1" t="s">
        <v>115</v>
      </c>
      <c r="C80" s="12">
        <v>10503.9</v>
      </c>
      <c r="D80" s="12">
        <v>400</v>
      </c>
      <c r="E80" s="12">
        <v>784</v>
      </c>
      <c r="F80" s="12">
        <v>499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f t="shared" si="2"/>
        <v>12186.9</v>
      </c>
      <c r="O80" s="12">
        <v>1326.68</v>
      </c>
      <c r="P80" s="12">
        <v>1207.94</v>
      </c>
      <c r="Q80" s="12">
        <v>0.27999999999883585</v>
      </c>
      <c r="R80" s="12">
        <f t="shared" si="3"/>
        <v>2534.8999999999987</v>
      </c>
      <c r="S80" s="12">
        <v>9652</v>
      </c>
    </row>
    <row r="81" spans="1:19" x14ac:dyDescent="0.25">
      <c r="A81" s="2" t="s">
        <v>116</v>
      </c>
      <c r="B81" s="1" t="s">
        <v>117</v>
      </c>
      <c r="C81" s="12">
        <v>10503.9</v>
      </c>
      <c r="D81" s="12">
        <v>400</v>
      </c>
      <c r="E81" s="12">
        <v>784</v>
      </c>
      <c r="F81" s="12">
        <v>499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f t="shared" si="2"/>
        <v>12186.9</v>
      </c>
      <c r="O81" s="12">
        <v>1326.68</v>
      </c>
      <c r="P81" s="12">
        <v>1207.94</v>
      </c>
      <c r="Q81" s="12">
        <v>-0.22000000000116415</v>
      </c>
      <c r="R81" s="12">
        <f t="shared" si="3"/>
        <v>2534.3999999999987</v>
      </c>
      <c r="S81" s="12">
        <v>9652.5</v>
      </c>
    </row>
    <row r="82" spans="1:19" x14ac:dyDescent="0.25">
      <c r="A82" s="2" t="s">
        <v>406</v>
      </c>
      <c r="B82" s="1" t="s">
        <v>407</v>
      </c>
      <c r="C82" s="12">
        <v>10503.9</v>
      </c>
      <c r="D82" s="12">
        <v>0</v>
      </c>
      <c r="E82" s="12">
        <v>784</v>
      </c>
      <c r="F82" s="12">
        <v>499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f t="shared" si="2"/>
        <v>11786.9</v>
      </c>
      <c r="O82" s="12">
        <v>1243.48</v>
      </c>
      <c r="P82" s="12">
        <v>1207.94</v>
      </c>
      <c r="Q82" s="12">
        <v>-2.0000000000436557E-2</v>
      </c>
      <c r="R82" s="12">
        <f t="shared" si="3"/>
        <v>2451.3999999999996</v>
      </c>
      <c r="S82" s="12">
        <v>9335.5</v>
      </c>
    </row>
    <row r="83" spans="1:19" x14ac:dyDescent="0.25">
      <c r="A83" s="2" t="s">
        <v>432</v>
      </c>
      <c r="B83" s="1" t="s">
        <v>433</v>
      </c>
      <c r="C83" s="12">
        <v>10503.9</v>
      </c>
      <c r="D83" s="12">
        <v>400</v>
      </c>
      <c r="E83" s="12">
        <v>784</v>
      </c>
      <c r="F83" s="12">
        <v>499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f t="shared" si="2"/>
        <v>12186.9</v>
      </c>
      <c r="O83" s="12">
        <v>1326.68</v>
      </c>
      <c r="P83" s="12">
        <v>1207.94</v>
      </c>
      <c r="Q83" s="12">
        <v>0.27999999999883585</v>
      </c>
      <c r="R83" s="12">
        <f t="shared" si="3"/>
        <v>2534.8999999999987</v>
      </c>
      <c r="S83" s="12">
        <v>9652</v>
      </c>
    </row>
    <row r="84" spans="1:19" x14ac:dyDescent="0.25">
      <c r="A84" s="2" t="s">
        <v>434</v>
      </c>
      <c r="B84" s="1" t="s">
        <v>435</v>
      </c>
      <c r="C84" s="12">
        <v>10503.9</v>
      </c>
      <c r="D84" s="12">
        <v>400</v>
      </c>
      <c r="E84" s="12">
        <v>784</v>
      </c>
      <c r="F84" s="12">
        <v>499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f t="shared" si="2"/>
        <v>12186.9</v>
      </c>
      <c r="O84" s="12">
        <v>1326.68</v>
      </c>
      <c r="P84" s="12">
        <v>1207.94</v>
      </c>
      <c r="Q84" s="12">
        <v>-0.22000000000116415</v>
      </c>
      <c r="R84" s="12">
        <f t="shared" si="3"/>
        <v>2534.3999999999987</v>
      </c>
      <c r="S84" s="12">
        <v>9652.5</v>
      </c>
    </row>
    <row r="85" spans="1:19" x14ac:dyDescent="0.25">
      <c r="A85" s="14"/>
      <c r="B85" s="6"/>
      <c r="C85" s="6" t="s">
        <v>545</v>
      </c>
      <c r="D85" s="6" t="s">
        <v>545</v>
      </c>
      <c r="E85" s="6" t="s">
        <v>545</v>
      </c>
      <c r="F85" s="6" t="s">
        <v>545</v>
      </c>
      <c r="G85" s="6" t="s">
        <v>545</v>
      </c>
      <c r="H85" s="6" t="s">
        <v>545</v>
      </c>
      <c r="I85" s="6" t="s">
        <v>545</v>
      </c>
      <c r="J85" s="6" t="s">
        <v>545</v>
      </c>
      <c r="K85" s="6" t="s">
        <v>545</v>
      </c>
      <c r="L85" s="6" t="s">
        <v>545</v>
      </c>
      <c r="M85" s="6" t="s">
        <v>545</v>
      </c>
      <c r="N85" s="6" t="s">
        <v>545</v>
      </c>
      <c r="O85" s="6" t="s">
        <v>545</v>
      </c>
      <c r="P85" s="6" t="s">
        <v>545</v>
      </c>
      <c r="Q85" s="6" t="s">
        <v>545</v>
      </c>
      <c r="R85" s="6" t="s">
        <v>545</v>
      </c>
      <c r="S85" s="6" t="s">
        <v>545</v>
      </c>
    </row>
    <row r="86" spans="1:19" x14ac:dyDescent="0.25">
      <c r="A86" s="11" t="s">
        <v>538</v>
      </c>
      <c r="C86" s="12"/>
      <c r="N86" s="12"/>
      <c r="R86" s="12"/>
    </row>
    <row r="87" spans="1:19" x14ac:dyDescent="0.25">
      <c r="A87" s="2" t="s">
        <v>120</v>
      </c>
      <c r="B87" s="1" t="s">
        <v>121</v>
      </c>
      <c r="C87" s="12">
        <v>11069.1</v>
      </c>
      <c r="D87" s="12">
        <v>400</v>
      </c>
      <c r="E87" s="12">
        <v>788</v>
      </c>
      <c r="F87" s="12">
        <v>468</v>
      </c>
      <c r="G87" s="12">
        <v>616.79999999999995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f t="shared" si="2"/>
        <v>13341.9</v>
      </c>
      <c r="O87" s="12">
        <v>1573.4</v>
      </c>
      <c r="P87" s="12">
        <v>1272.94</v>
      </c>
      <c r="Q87" s="12">
        <v>3221.0599999999995</v>
      </c>
      <c r="R87" s="12">
        <f t="shared" si="3"/>
        <v>6067.4</v>
      </c>
      <c r="S87" s="12">
        <v>7274.5</v>
      </c>
    </row>
    <row r="88" spans="1:19" x14ac:dyDescent="0.25">
      <c r="A88" s="2" t="s">
        <v>122</v>
      </c>
      <c r="B88" s="1" t="s">
        <v>123</v>
      </c>
      <c r="C88" s="12">
        <v>13452.6</v>
      </c>
      <c r="D88" s="12">
        <v>400</v>
      </c>
      <c r="E88" s="12">
        <v>991</v>
      </c>
      <c r="F88" s="12">
        <v>603</v>
      </c>
      <c r="G88" s="12">
        <v>616.79999999999995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f t="shared" si="2"/>
        <v>16063.4</v>
      </c>
      <c r="O88" s="12">
        <v>2154.6999999999998</v>
      </c>
      <c r="P88" s="12">
        <v>1547.04</v>
      </c>
      <c r="Q88" s="12">
        <v>0.15999999999985448</v>
      </c>
      <c r="R88" s="12">
        <f t="shared" si="3"/>
        <v>3701.8999999999996</v>
      </c>
      <c r="S88" s="12">
        <v>12361.5</v>
      </c>
    </row>
    <row r="89" spans="1:19" x14ac:dyDescent="0.25">
      <c r="A89" s="2" t="s">
        <v>124</v>
      </c>
      <c r="B89" s="1" t="s">
        <v>125</v>
      </c>
      <c r="C89" s="12">
        <v>11597.1</v>
      </c>
      <c r="D89" s="12">
        <v>200</v>
      </c>
      <c r="E89" s="12">
        <v>815</v>
      </c>
      <c r="F89" s="12">
        <v>496</v>
      </c>
      <c r="G89" s="12">
        <v>410.72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f t="shared" si="2"/>
        <v>13518.82</v>
      </c>
      <c r="O89" s="12">
        <v>1611.18</v>
      </c>
      <c r="P89" s="12">
        <v>1333.66</v>
      </c>
      <c r="Q89" s="12">
        <v>8402.98</v>
      </c>
      <c r="R89" s="12">
        <f t="shared" si="3"/>
        <v>11347.82</v>
      </c>
      <c r="S89" s="12">
        <v>2171</v>
      </c>
    </row>
    <row r="90" spans="1:19" x14ac:dyDescent="0.25">
      <c r="A90" s="2" t="s">
        <v>126</v>
      </c>
      <c r="B90" s="1" t="s">
        <v>127</v>
      </c>
      <c r="C90" s="12">
        <v>10307.1</v>
      </c>
      <c r="D90" s="12">
        <v>400</v>
      </c>
      <c r="E90" s="12">
        <v>717</v>
      </c>
      <c r="F90" s="12">
        <v>447</v>
      </c>
      <c r="G90" s="12">
        <v>513.4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343.57</v>
      </c>
      <c r="N90" s="12">
        <f t="shared" si="2"/>
        <v>12728.07</v>
      </c>
      <c r="O90" s="12">
        <v>1405.59</v>
      </c>
      <c r="P90" s="12">
        <v>1185.32</v>
      </c>
      <c r="Q90" s="12">
        <v>4741.16</v>
      </c>
      <c r="R90" s="12">
        <f t="shared" si="3"/>
        <v>7332.07</v>
      </c>
      <c r="S90" s="12">
        <v>5396</v>
      </c>
    </row>
    <row r="91" spans="1:19" x14ac:dyDescent="0.25">
      <c r="A91" s="2" t="s">
        <v>128</v>
      </c>
      <c r="B91" s="1" t="s">
        <v>129</v>
      </c>
      <c r="C91" s="12">
        <v>11597.1</v>
      </c>
      <c r="D91" s="12">
        <v>0</v>
      </c>
      <c r="E91" s="12">
        <v>815</v>
      </c>
      <c r="F91" s="12">
        <v>496</v>
      </c>
      <c r="G91" s="12">
        <v>513.4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f t="shared" si="2"/>
        <v>13421.5</v>
      </c>
      <c r="O91" s="12">
        <v>1590.4</v>
      </c>
      <c r="P91" s="12">
        <v>1333.66</v>
      </c>
      <c r="Q91" s="12">
        <v>9461.9399999999987</v>
      </c>
      <c r="R91" s="12">
        <f t="shared" si="3"/>
        <v>12386</v>
      </c>
      <c r="S91" s="12">
        <v>1035.5</v>
      </c>
    </row>
    <row r="92" spans="1:19" x14ac:dyDescent="0.25">
      <c r="A92" s="2" t="s">
        <v>132</v>
      </c>
      <c r="B92" s="1" t="s">
        <v>133</v>
      </c>
      <c r="C92" s="12">
        <v>10679.1</v>
      </c>
      <c r="D92" s="12">
        <v>0</v>
      </c>
      <c r="E92" s="12">
        <v>737</v>
      </c>
      <c r="F92" s="12">
        <v>455</v>
      </c>
      <c r="G92" s="12">
        <v>410.72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f t="shared" si="2"/>
        <v>12281.82</v>
      </c>
      <c r="O92" s="12">
        <v>1346.96</v>
      </c>
      <c r="P92" s="12">
        <v>1228.0999999999999</v>
      </c>
      <c r="Q92" s="12">
        <v>106.76000000000022</v>
      </c>
      <c r="R92" s="12">
        <f t="shared" si="3"/>
        <v>2681.82</v>
      </c>
      <c r="S92" s="12">
        <v>9600</v>
      </c>
    </row>
    <row r="93" spans="1:19" x14ac:dyDescent="0.25">
      <c r="A93" s="2" t="s">
        <v>134</v>
      </c>
      <c r="B93" s="1" t="s">
        <v>135</v>
      </c>
      <c r="C93" s="12">
        <v>10679.1</v>
      </c>
      <c r="D93" s="12">
        <v>0</v>
      </c>
      <c r="E93" s="12">
        <v>737</v>
      </c>
      <c r="F93" s="12">
        <v>455</v>
      </c>
      <c r="G93" s="12">
        <v>410.72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f t="shared" si="2"/>
        <v>12281.82</v>
      </c>
      <c r="O93" s="12">
        <v>1346.96</v>
      </c>
      <c r="P93" s="12">
        <v>1228.0999999999999</v>
      </c>
      <c r="Q93" s="12">
        <v>107.26000000000022</v>
      </c>
      <c r="R93" s="12">
        <f t="shared" si="3"/>
        <v>2682.32</v>
      </c>
      <c r="S93" s="12">
        <v>9599.5</v>
      </c>
    </row>
    <row r="94" spans="1:19" x14ac:dyDescent="0.25">
      <c r="A94" s="2" t="s">
        <v>136</v>
      </c>
      <c r="B94" s="1" t="s">
        <v>137</v>
      </c>
      <c r="C94" s="12">
        <v>12341.1</v>
      </c>
      <c r="D94" s="12">
        <v>200</v>
      </c>
      <c r="E94" s="12">
        <v>815</v>
      </c>
      <c r="F94" s="12">
        <v>496</v>
      </c>
      <c r="G94" s="12">
        <v>410.72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f t="shared" si="2"/>
        <v>14262.82</v>
      </c>
      <c r="O94" s="12">
        <v>1770.1</v>
      </c>
      <c r="P94" s="12">
        <v>1419.22</v>
      </c>
      <c r="Q94" s="12">
        <v>10405.5</v>
      </c>
      <c r="R94" s="12">
        <f t="shared" si="3"/>
        <v>13594.82</v>
      </c>
      <c r="S94" s="12">
        <v>668</v>
      </c>
    </row>
    <row r="95" spans="1:19" x14ac:dyDescent="0.25">
      <c r="A95" s="2" t="s">
        <v>138</v>
      </c>
      <c r="B95" s="1" t="s">
        <v>139</v>
      </c>
      <c r="C95" s="12">
        <v>11597.1</v>
      </c>
      <c r="D95" s="12">
        <v>400</v>
      </c>
      <c r="E95" s="12">
        <v>815</v>
      </c>
      <c r="F95" s="12">
        <v>496</v>
      </c>
      <c r="G95" s="12">
        <v>410.72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f t="shared" si="2"/>
        <v>13718.82</v>
      </c>
      <c r="O95" s="12">
        <v>1653.9</v>
      </c>
      <c r="P95" s="12">
        <v>1333.66</v>
      </c>
      <c r="Q95" s="12">
        <v>4864.7599999999984</v>
      </c>
      <c r="R95" s="12">
        <f t="shared" si="3"/>
        <v>7852.3199999999988</v>
      </c>
      <c r="S95" s="12">
        <v>5866.5</v>
      </c>
    </row>
    <row r="96" spans="1:19" x14ac:dyDescent="0.25">
      <c r="A96" s="2" t="s">
        <v>140</v>
      </c>
      <c r="B96" s="1" t="s">
        <v>141</v>
      </c>
      <c r="C96" s="12">
        <v>11597.1</v>
      </c>
      <c r="D96" s="12">
        <v>0</v>
      </c>
      <c r="E96" s="12">
        <v>815</v>
      </c>
      <c r="F96" s="12">
        <v>496</v>
      </c>
      <c r="G96" s="12">
        <v>410.72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f t="shared" si="2"/>
        <v>13318.82</v>
      </c>
      <c r="O96" s="12">
        <v>1568.46</v>
      </c>
      <c r="P96" s="12">
        <v>1333.66</v>
      </c>
      <c r="Q96" s="12">
        <v>3274.7000000000007</v>
      </c>
      <c r="R96" s="12">
        <f t="shared" si="3"/>
        <v>6176.8200000000006</v>
      </c>
      <c r="S96" s="12">
        <v>7142</v>
      </c>
    </row>
    <row r="97" spans="1:19" x14ac:dyDescent="0.25">
      <c r="A97" s="2" t="s">
        <v>142</v>
      </c>
      <c r="B97" s="1" t="s">
        <v>143</v>
      </c>
      <c r="C97" s="12">
        <v>11597.1</v>
      </c>
      <c r="D97" s="12">
        <v>200</v>
      </c>
      <c r="E97" s="12">
        <v>815</v>
      </c>
      <c r="F97" s="12">
        <v>496</v>
      </c>
      <c r="G97" s="12">
        <v>308.04000000000002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f t="shared" si="2"/>
        <v>13416.140000000001</v>
      </c>
      <c r="O97" s="12">
        <v>1589.26</v>
      </c>
      <c r="P97" s="12">
        <v>1333.66</v>
      </c>
      <c r="Q97" s="12">
        <v>5079.7200000000012</v>
      </c>
      <c r="R97" s="12">
        <f t="shared" si="3"/>
        <v>8002.6400000000012</v>
      </c>
      <c r="S97" s="12">
        <v>5413.5</v>
      </c>
    </row>
    <row r="98" spans="1:19" x14ac:dyDescent="0.25">
      <c r="A98" s="2" t="s">
        <v>144</v>
      </c>
      <c r="B98" s="1" t="s">
        <v>145</v>
      </c>
      <c r="C98" s="12">
        <v>10679.1</v>
      </c>
      <c r="D98" s="12">
        <v>200</v>
      </c>
      <c r="E98" s="12">
        <v>737</v>
      </c>
      <c r="F98" s="12">
        <v>455</v>
      </c>
      <c r="G98" s="12">
        <v>308.04000000000002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f t="shared" si="2"/>
        <v>12379.140000000001</v>
      </c>
      <c r="O98" s="12">
        <v>1367.74</v>
      </c>
      <c r="P98" s="12">
        <v>1228.0999999999999</v>
      </c>
      <c r="Q98" s="12">
        <v>106.80000000000109</v>
      </c>
      <c r="R98" s="12">
        <f t="shared" si="3"/>
        <v>2702.6400000000012</v>
      </c>
      <c r="S98" s="12">
        <v>9676.5</v>
      </c>
    </row>
    <row r="99" spans="1:19" x14ac:dyDescent="0.25">
      <c r="A99" s="2" t="s">
        <v>146</v>
      </c>
      <c r="B99" s="1" t="s">
        <v>147</v>
      </c>
      <c r="C99" s="12">
        <v>11597.1</v>
      </c>
      <c r="D99" s="12">
        <v>400</v>
      </c>
      <c r="E99" s="12">
        <v>815</v>
      </c>
      <c r="F99" s="12">
        <v>496</v>
      </c>
      <c r="G99" s="12">
        <v>308.04000000000002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f t="shared" si="2"/>
        <v>13616.140000000001</v>
      </c>
      <c r="O99" s="12">
        <v>1631.98</v>
      </c>
      <c r="P99" s="12">
        <v>1333.66</v>
      </c>
      <c r="Q99" s="12">
        <v>116</v>
      </c>
      <c r="R99" s="12">
        <f t="shared" si="3"/>
        <v>3081.6400000000003</v>
      </c>
      <c r="S99" s="12">
        <v>10534.5</v>
      </c>
    </row>
    <row r="100" spans="1:19" x14ac:dyDescent="0.25">
      <c r="A100" s="2" t="s">
        <v>148</v>
      </c>
      <c r="B100" s="1" t="s">
        <v>149</v>
      </c>
      <c r="C100" s="12">
        <v>11597.1</v>
      </c>
      <c r="D100" s="12">
        <v>400</v>
      </c>
      <c r="E100" s="12">
        <v>815</v>
      </c>
      <c r="F100" s="12">
        <v>496</v>
      </c>
      <c r="G100" s="12">
        <v>205.36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f t="shared" si="2"/>
        <v>13513.460000000001</v>
      </c>
      <c r="O100" s="12">
        <v>1610.04</v>
      </c>
      <c r="P100" s="12">
        <v>1333.66</v>
      </c>
      <c r="Q100" s="12">
        <v>4199.760000000002</v>
      </c>
      <c r="R100" s="12">
        <f t="shared" si="3"/>
        <v>7143.4600000000019</v>
      </c>
      <c r="S100" s="12">
        <v>6370</v>
      </c>
    </row>
    <row r="101" spans="1:19" x14ac:dyDescent="0.25">
      <c r="A101" s="2" t="s">
        <v>150</v>
      </c>
      <c r="B101" s="1" t="s">
        <v>151</v>
      </c>
      <c r="C101" s="12">
        <v>10679.1</v>
      </c>
      <c r="D101" s="12">
        <v>400</v>
      </c>
      <c r="E101" s="12">
        <v>737</v>
      </c>
      <c r="F101" s="12">
        <v>455</v>
      </c>
      <c r="G101" s="12">
        <v>205.36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f t="shared" si="2"/>
        <v>12476.460000000001</v>
      </c>
      <c r="O101" s="12">
        <v>1388.54</v>
      </c>
      <c r="P101" s="12">
        <v>1228.0999999999999</v>
      </c>
      <c r="Q101" s="12">
        <v>4398.8200000000015</v>
      </c>
      <c r="R101" s="12">
        <f t="shared" si="3"/>
        <v>7015.4600000000009</v>
      </c>
      <c r="S101" s="12">
        <v>5461</v>
      </c>
    </row>
    <row r="102" spans="1:19" x14ac:dyDescent="0.25">
      <c r="A102" s="2" t="s">
        <v>152</v>
      </c>
      <c r="B102" s="1" t="s">
        <v>153</v>
      </c>
      <c r="C102" s="12">
        <v>10307.1</v>
      </c>
      <c r="D102" s="12">
        <v>400</v>
      </c>
      <c r="E102" s="12">
        <v>717</v>
      </c>
      <c r="F102" s="12">
        <v>447</v>
      </c>
      <c r="G102" s="12">
        <f>246.44+123.22</f>
        <v>369.65999999999997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687.14</v>
      </c>
      <c r="N102" s="12">
        <f t="shared" si="2"/>
        <v>12927.9</v>
      </c>
      <c r="O102" s="12">
        <v>1385.26</v>
      </c>
      <c r="P102" s="12">
        <v>1185.32</v>
      </c>
      <c r="Q102" s="12">
        <v>3373.3199999999997</v>
      </c>
      <c r="R102" s="12">
        <f t="shared" si="3"/>
        <v>5943.9</v>
      </c>
      <c r="S102" s="12">
        <v>6984</v>
      </c>
    </row>
    <row r="103" spans="1:19" x14ac:dyDescent="0.25">
      <c r="A103" s="2" t="s">
        <v>154</v>
      </c>
      <c r="B103" s="1" t="s">
        <v>155</v>
      </c>
      <c r="C103" s="12">
        <v>11069.1</v>
      </c>
      <c r="D103" s="12">
        <v>400</v>
      </c>
      <c r="E103" s="12">
        <v>788</v>
      </c>
      <c r="F103" s="12">
        <v>468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f t="shared" si="2"/>
        <v>12725.1</v>
      </c>
      <c r="O103" s="12">
        <v>1441.64</v>
      </c>
      <c r="P103" s="12">
        <v>1272.94</v>
      </c>
      <c r="Q103" s="12">
        <v>4416.0200000000004</v>
      </c>
      <c r="R103" s="12">
        <f t="shared" si="3"/>
        <v>7130.6</v>
      </c>
      <c r="S103" s="12">
        <v>5594.5</v>
      </c>
    </row>
    <row r="104" spans="1:19" x14ac:dyDescent="0.25">
      <c r="A104" s="2" t="s">
        <v>156</v>
      </c>
      <c r="B104" s="1" t="s">
        <v>157</v>
      </c>
      <c r="C104" s="12">
        <v>11597.1</v>
      </c>
      <c r="D104" s="12">
        <v>400</v>
      </c>
      <c r="E104" s="12">
        <v>815</v>
      </c>
      <c r="F104" s="12">
        <v>496</v>
      </c>
      <c r="G104" s="12">
        <v>0</v>
      </c>
      <c r="H104" s="12">
        <v>4928.7700000000004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f t="shared" si="2"/>
        <v>18236.870000000003</v>
      </c>
      <c r="O104" s="12">
        <v>2394.5500000000002</v>
      </c>
      <c r="P104" s="12">
        <v>1333.66</v>
      </c>
      <c r="Q104" s="12">
        <v>5916.6600000000035</v>
      </c>
      <c r="R104" s="12">
        <f t="shared" si="3"/>
        <v>9644.8700000000026</v>
      </c>
      <c r="S104" s="12">
        <v>8592</v>
      </c>
    </row>
    <row r="105" spans="1:19" x14ac:dyDescent="0.25">
      <c r="A105" s="2" t="s">
        <v>158</v>
      </c>
      <c r="B105" s="1" t="s">
        <v>159</v>
      </c>
      <c r="C105" s="12">
        <v>11069.1</v>
      </c>
      <c r="D105" s="12">
        <v>400</v>
      </c>
      <c r="E105" s="12">
        <v>788</v>
      </c>
      <c r="F105" s="12">
        <v>468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f t="shared" si="2"/>
        <v>12725.1</v>
      </c>
      <c r="O105" s="12">
        <v>1441.64</v>
      </c>
      <c r="P105" s="12">
        <v>1272.94</v>
      </c>
      <c r="Q105" s="12">
        <v>5644.52</v>
      </c>
      <c r="R105" s="12">
        <f t="shared" si="3"/>
        <v>8359.1</v>
      </c>
      <c r="S105" s="12">
        <v>4366</v>
      </c>
    </row>
    <row r="106" spans="1:19" x14ac:dyDescent="0.25">
      <c r="A106" s="2" t="s">
        <v>160</v>
      </c>
      <c r="B106" s="1" t="s">
        <v>161</v>
      </c>
      <c r="C106" s="12">
        <v>15675</v>
      </c>
      <c r="D106" s="12">
        <v>400</v>
      </c>
      <c r="E106" s="12">
        <v>1128</v>
      </c>
      <c r="F106" s="12">
        <v>703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f t="shared" si="2"/>
        <v>17906</v>
      </c>
      <c r="O106" s="12">
        <v>2548.2800000000002</v>
      </c>
      <c r="P106" s="12">
        <v>1802.62</v>
      </c>
      <c r="Q106" s="12">
        <v>2986.1000000000004</v>
      </c>
      <c r="R106" s="12">
        <f t="shared" si="3"/>
        <v>7337</v>
      </c>
      <c r="S106" s="12">
        <v>10569</v>
      </c>
    </row>
    <row r="107" spans="1:19" x14ac:dyDescent="0.25">
      <c r="A107" s="2" t="s">
        <v>162</v>
      </c>
      <c r="B107" s="1" t="s">
        <v>163</v>
      </c>
      <c r="C107" s="12">
        <v>11597.1</v>
      </c>
      <c r="D107" s="12">
        <v>400</v>
      </c>
      <c r="E107" s="12">
        <v>788</v>
      </c>
      <c r="F107" s="12">
        <v>468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f t="shared" si="2"/>
        <v>13253.1</v>
      </c>
      <c r="O107" s="12">
        <v>1554.42</v>
      </c>
      <c r="P107" s="12">
        <v>1333.68</v>
      </c>
      <c r="Q107" s="12">
        <v>115.5</v>
      </c>
      <c r="R107" s="12">
        <f t="shared" si="3"/>
        <v>3003.6000000000004</v>
      </c>
      <c r="S107" s="12">
        <v>10249.5</v>
      </c>
    </row>
    <row r="108" spans="1:19" x14ac:dyDescent="0.25">
      <c r="A108" s="2" t="s">
        <v>164</v>
      </c>
      <c r="B108" s="1" t="s">
        <v>165</v>
      </c>
      <c r="C108" s="12">
        <v>10679.1</v>
      </c>
      <c r="D108" s="12">
        <v>200</v>
      </c>
      <c r="E108" s="12">
        <v>737</v>
      </c>
      <c r="F108" s="12">
        <v>455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f t="shared" si="2"/>
        <v>12071.1</v>
      </c>
      <c r="O108" s="12">
        <v>1301.96</v>
      </c>
      <c r="P108" s="12">
        <v>1228.0999999999999</v>
      </c>
      <c r="Q108" s="12">
        <v>106.54000000000087</v>
      </c>
      <c r="R108" s="12">
        <f t="shared" si="3"/>
        <v>2636.6000000000008</v>
      </c>
      <c r="S108" s="12">
        <v>9434.5</v>
      </c>
    </row>
    <row r="109" spans="1:19" x14ac:dyDescent="0.25">
      <c r="A109" s="2" t="s">
        <v>436</v>
      </c>
      <c r="B109" s="1" t="s">
        <v>437</v>
      </c>
      <c r="C109" s="12">
        <v>11069.1</v>
      </c>
      <c r="D109" s="12">
        <v>200</v>
      </c>
      <c r="E109" s="12">
        <v>788</v>
      </c>
      <c r="F109" s="12">
        <v>468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f t="shared" si="2"/>
        <v>12525.1</v>
      </c>
      <c r="O109" s="12">
        <v>1398.92</v>
      </c>
      <c r="P109" s="12">
        <v>1272.94</v>
      </c>
      <c r="Q109" s="12">
        <v>0.23999999999978172</v>
      </c>
      <c r="R109" s="12">
        <f t="shared" si="3"/>
        <v>2672.1</v>
      </c>
      <c r="S109" s="12">
        <v>9853</v>
      </c>
    </row>
    <row r="110" spans="1:19" x14ac:dyDescent="0.25">
      <c r="A110" s="14"/>
      <c r="B110" s="6"/>
      <c r="C110" s="6" t="s">
        <v>545</v>
      </c>
      <c r="D110" s="6" t="s">
        <v>545</v>
      </c>
      <c r="E110" s="6" t="s">
        <v>545</v>
      </c>
      <c r="F110" s="6" t="s">
        <v>545</v>
      </c>
      <c r="G110" s="6" t="s">
        <v>545</v>
      </c>
      <c r="H110" s="6" t="s">
        <v>545</v>
      </c>
      <c r="I110" s="6" t="s">
        <v>545</v>
      </c>
      <c r="J110" s="6" t="s">
        <v>545</v>
      </c>
      <c r="K110" s="6" t="s">
        <v>545</v>
      </c>
      <c r="L110" s="6" t="s">
        <v>545</v>
      </c>
      <c r="M110" s="6" t="s">
        <v>545</v>
      </c>
      <c r="N110" s="6" t="s">
        <v>545</v>
      </c>
      <c r="O110" s="6" t="s">
        <v>545</v>
      </c>
      <c r="P110" s="6" t="s">
        <v>545</v>
      </c>
      <c r="Q110" s="6" t="s">
        <v>545</v>
      </c>
      <c r="R110" s="6" t="s">
        <v>545</v>
      </c>
      <c r="S110" s="6" t="s">
        <v>545</v>
      </c>
    </row>
    <row r="111" spans="1:19" x14ac:dyDescent="0.25">
      <c r="A111" s="11" t="s">
        <v>539</v>
      </c>
      <c r="C111" s="12"/>
      <c r="N111" s="12"/>
      <c r="R111" s="12"/>
    </row>
    <row r="112" spans="1:19" x14ac:dyDescent="0.25">
      <c r="A112" s="2" t="s">
        <v>166</v>
      </c>
      <c r="B112" s="1" t="s">
        <v>167</v>
      </c>
      <c r="C112" s="12">
        <v>11438.1</v>
      </c>
      <c r="D112" s="12">
        <v>0</v>
      </c>
      <c r="E112" s="12">
        <v>802</v>
      </c>
      <c r="F112" s="12">
        <v>482</v>
      </c>
      <c r="G112" s="12">
        <v>616.79999999999995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f t="shared" si="2"/>
        <v>13338.9</v>
      </c>
      <c r="O112" s="12">
        <v>1572.76</v>
      </c>
      <c r="P112" s="12">
        <v>1315.38</v>
      </c>
      <c r="Q112" s="12">
        <v>5933.2599999999984</v>
      </c>
      <c r="R112" s="12">
        <f t="shared" si="3"/>
        <v>8821.3999999999978</v>
      </c>
      <c r="S112" s="12">
        <v>4517.5</v>
      </c>
    </row>
    <row r="113" spans="1:19" x14ac:dyDescent="0.25">
      <c r="A113" s="2" t="s">
        <v>168</v>
      </c>
      <c r="B113" s="1" t="s">
        <v>169</v>
      </c>
      <c r="C113" s="12">
        <v>10679.1</v>
      </c>
      <c r="D113" s="12">
        <v>0</v>
      </c>
      <c r="E113" s="12">
        <v>737</v>
      </c>
      <c r="F113" s="12">
        <v>455</v>
      </c>
      <c r="G113" s="12">
        <v>513.4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f t="shared" si="2"/>
        <v>12384.5</v>
      </c>
      <c r="O113" s="12">
        <v>1368.9</v>
      </c>
      <c r="P113" s="12">
        <v>1228.0999999999999</v>
      </c>
      <c r="Q113" s="12">
        <v>106.5</v>
      </c>
      <c r="R113" s="12">
        <f t="shared" si="3"/>
        <v>2703.5</v>
      </c>
      <c r="S113" s="12">
        <v>9681</v>
      </c>
    </row>
    <row r="114" spans="1:19" x14ac:dyDescent="0.25">
      <c r="A114" s="2" t="s">
        <v>170</v>
      </c>
      <c r="B114" s="1" t="s">
        <v>171</v>
      </c>
      <c r="C114" s="12">
        <v>10679.1</v>
      </c>
      <c r="D114" s="12">
        <v>400</v>
      </c>
      <c r="E114" s="12">
        <v>737</v>
      </c>
      <c r="F114" s="12">
        <v>455</v>
      </c>
      <c r="G114" s="12">
        <v>616.79999999999995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f t="shared" si="2"/>
        <v>12887.9</v>
      </c>
      <c r="O114" s="12">
        <v>1476.42</v>
      </c>
      <c r="P114" s="12">
        <v>1228.0999999999999</v>
      </c>
      <c r="Q114" s="12">
        <v>106.3799999999992</v>
      </c>
      <c r="R114" s="12">
        <f t="shared" si="3"/>
        <v>2810.8999999999992</v>
      </c>
      <c r="S114" s="12">
        <v>10077</v>
      </c>
    </row>
    <row r="115" spans="1:19" x14ac:dyDescent="0.25">
      <c r="A115" s="2" t="s">
        <v>172</v>
      </c>
      <c r="B115" s="1" t="s">
        <v>173</v>
      </c>
      <c r="C115" s="12">
        <v>10679.1</v>
      </c>
      <c r="D115" s="12">
        <v>0</v>
      </c>
      <c r="E115" s="12">
        <v>737</v>
      </c>
      <c r="F115" s="12">
        <v>455</v>
      </c>
      <c r="G115" s="12">
        <v>616.79999999999995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f t="shared" si="2"/>
        <v>12487.9</v>
      </c>
      <c r="O115" s="12">
        <v>1390.98</v>
      </c>
      <c r="P115" s="12">
        <v>1228.0999999999999</v>
      </c>
      <c r="Q115" s="12">
        <v>6286.32</v>
      </c>
      <c r="R115" s="12">
        <f t="shared" si="3"/>
        <v>8905.4</v>
      </c>
      <c r="S115" s="12">
        <v>3582.5</v>
      </c>
    </row>
    <row r="116" spans="1:19" x14ac:dyDescent="0.25">
      <c r="A116" s="2" t="s">
        <v>174</v>
      </c>
      <c r="B116" s="1" t="s">
        <v>175</v>
      </c>
      <c r="C116" s="12">
        <v>10679.1</v>
      </c>
      <c r="D116" s="12">
        <v>400</v>
      </c>
      <c r="E116" s="12">
        <v>737</v>
      </c>
      <c r="F116" s="12">
        <v>455</v>
      </c>
      <c r="G116" s="12">
        <v>513.4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2326.8000000000002</v>
      </c>
      <c r="N116" s="12">
        <f t="shared" si="2"/>
        <v>15111.3</v>
      </c>
      <c r="O116" s="12">
        <v>1951.34</v>
      </c>
      <c r="P116" s="12">
        <v>1228.0999999999999</v>
      </c>
      <c r="Q116" s="12">
        <v>6723.8600000000006</v>
      </c>
      <c r="R116" s="12">
        <f t="shared" si="3"/>
        <v>9903.2999999999993</v>
      </c>
      <c r="S116" s="12">
        <v>5208</v>
      </c>
    </row>
    <row r="117" spans="1:19" x14ac:dyDescent="0.25">
      <c r="A117" s="2" t="s">
        <v>176</v>
      </c>
      <c r="B117" s="1" t="s">
        <v>177</v>
      </c>
      <c r="C117" s="12">
        <v>10679.1</v>
      </c>
      <c r="D117" s="12">
        <v>400</v>
      </c>
      <c r="E117" s="12">
        <v>737</v>
      </c>
      <c r="F117" s="12">
        <v>455</v>
      </c>
      <c r="G117" s="12">
        <v>513.4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f t="shared" si="2"/>
        <v>12784.5</v>
      </c>
      <c r="O117" s="12">
        <v>1454.34</v>
      </c>
      <c r="P117" s="12">
        <v>1228.0999999999999</v>
      </c>
      <c r="Q117" s="12">
        <v>7275.0600000000013</v>
      </c>
      <c r="R117" s="12">
        <f t="shared" si="3"/>
        <v>9957.5</v>
      </c>
      <c r="S117" s="12">
        <v>2827</v>
      </c>
    </row>
    <row r="118" spans="1:19" x14ac:dyDescent="0.25">
      <c r="A118" s="2" t="s">
        <v>178</v>
      </c>
      <c r="B118" s="1" t="s">
        <v>179</v>
      </c>
      <c r="C118" s="12">
        <v>11438.1</v>
      </c>
      <c r="D118" s="12">
        <v>400</v>
      </c>
      <c r="E118" s="12">
        <v>802</v>
      </c>
      <c r="F118" s="12">
        <v>482</v>
      </c>
      <c r="G118" s="12">
        <v>513.4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f t="shared" si="2"/>
        <v>13635.5</v>
      </c>
      <c r="O118" s="12">
        <v>1636.1</v>
      </c>
      <c r="P118" s="12">
        <v>1315.38</v>
      </c>
      <c r="Q118" s="12">
        <v>5816.52</v>
      </c>
      <c r="R118" s="12">
        <f t="shared" si="3"/>
        <v>8768</v>
      </c>
      <c r="S118" s="12">
        <v>4867.5</v>
      </c>
    </row>
    <row r="119" spans="1:19" x14ac:dyDescent="0.25">
      <c r="A119" s="2" t="s">
        <v>180</v>
      </c>
      <c r="B119" s="1" t="s">
        <v>181</v>
      </c>
      <c r="C119" s="12">
        <v>10679.1</v>
      </c>
      <c r="D119" s="12">
        <v>0</v>
      </c>
      <c r="E119" s="12">
        <v>737</v>
      </c>
      <c r="F119" s="12">
        <v>455</v>
      </c>
      <c r="G119" s="12">
        <v>410.72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f t="shared" si="2"/>
        <v>12281.82</v>
      </c>
      <c r="O119" s="12">
        <v>1346.96</v>
      </c>
      <c r="P119" s="12">
        <v>1228.0999999999999</v>
      </c>
      <c r="Q119" s="12">
        <v>6468.76</v>
      </c>
      <c r="R119" s="12">
        <f t="shared" si="3"/>
        <v>9043.82</v>
      </c>
      <c r="S119" s="12">
        <v>3238</v>
      </c>
    </row>
    <row r="120" spans="1:19" x14ac:dyDescent="0.25">
      <c r="A120" s="2" t="s">
        <v>182</v>
      </c>
      <c r="B120" s="1" t="s">
        <v>183</v>
      </c>
      <c r="C120" s="12">
        <v>10660.56</v>
      </c>
      <c r="D120" s="12">
        <v>200</v>
      </c>
      <c r="E120" s="12">
        <v>737</v>
      </c>
      <c r="F120" s="12">
        <v>455</v>
      </c>
      <c r="G120" s="12">
        <v>308.04000000000002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f t="shared" si="2"/>
        <v>12360.6</v>
      </c>
      <c r="O120" s="12">
        <v>1363.78</v>
      </c>
      <c r="P120" s="12">
        <v>1228.0999999999999</v>
      </c>
      <c r="Q120" s="12">
        <v>6929.2200000000012</v>
      </c>
      <c r="R120" s="12">
        <f t="shared" si="3"/>
        <v>9521.1000000000022</v>
      </c>
      <c r="S120" s="12">
        <v>2839.5</v>
      </c>
    </row>
    <row r="121" spans="1:19" x14ac:dyDescent="0.25">
      <c r="A121" s="2" t="s">
        <v>184</v>
      </c>
      <c r="B121" s="1" t="s">
        <v>185</v>
      </c>
      <c r="C121" s="12">
        <v>10656</v>
      </c>
      <c r="D121" s="12">
        <v>200</v>
      </c>
      <c r="E121" s="12">
        <v>737</v>
      </c>
      <c r="F121" s="12">
        <v>455</v>
      </c>
      <c r="G121" s="12">
        <v>308.04000000000002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f t="shared" si="2"/>
        <v>12356.04</v>
      </c>
      <c r="O121" s="12">
        <v>1362.82</v>
      </c>
      <c r="P121" s="12">
        <v>1225.44</v>
      </c>
      <c r="Q121" s="12">
        <v>5434.2800000000007</v>
      </c>
      <c r="R121" s="12">
        <f t="shared" si="3"/>
        <v>8022.5400000000009</v>
      </c>
      <c r="S121" s="12">
        <v>4333.5</v>
      </c>
    </row>
    <row r="122" spans="1:19" x14ac:dyDescent="0.25">
      <c r="A122" s="2" t="s">
        <v>186</v>
      </c>
      <c r="B122" s="1" t="s">
        <v>187</v>
      </c>
      <c r="C122" s="12">
        <v>10679.1</v>
      </c>
      <c r="D122" s="12">
        <v>200</v>
      </c>
      <c r="E122" s="12">
        <v>737</v>
      </c>
      <c r="F122" s="12">
        <v>455</v>
      </c>
      <c r="G122" s="12">
        <v>308.04000000000002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f t="shared" si="2"/>
        <v>12379.140000000001</v>
      </c>
      <c r="O122" s="12">
        <v>1367.74</v>
      </c>
      <c r="P122" s="12">
        <v>1228.0999999999999</v>
      </c>
      <c r="Q122" s="12">
        <v>4178.3000000000011</v>
      </c>
      <c r="R122" s="12">
        <f t="shared" si="3"/>
        <v>6774.1400000000012</v>
      </c>
      <c r="S122" s="12">
        <v>5605</v>
      </c>
    </row>
    <row r="123" spans="1:19" x14ac:dyDescent="0.25">
      <c r="A123" s="2" t="s">
        <v>188</v>
      </c>
      <c r="B123" s="1" t="s">
        <v>189</v>
      </c>
      <c r="C123" s="12">
        <v>11438.1</v>
      </c>
      <c r="D123" s="12">
        <v>400</v>
      </c>
      <c r="E123" s="12">
        <v>802</v>
      </c>
      <c r="F123" s="12">
        <v>482</v>
      </c>
      <c r="G123" s="12">
        <v>308.04000000000002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f t="shared" ref="N123:N180" si="4">SUM(C123:M123)</f>
        <v>13430.140000000001</v>
      </c>
      <c r="O123" s="12">
        <v>1592.24</v>
      </c>
      <c r="P123" s="12">
        <v>1315.38</v>
      </c>
      <c r="Q123" s="12">
        <v>6031.52</v>
      </c>
      <c r="R123" s="12">
        <f t="shared" ref="R123:R180" si="5">SUM(O123:Q123)</f>
        <v>8939.14</v>
      </c>
      <c r="S123" s="12">
        <v>4491</v>
      </c>
    </row>
    <row r="124" spans="1:19" x14ac:dyDescent="0.25">
      <c r="A124" s="2" t="s">
        <v>190</v>
      </c>
      <c r="B124" s="1" t="s">
        <v>191</v>
      </c>
      <c r="C124" s="12">
        <v>10679.1</v>
      </c>
      <c r="D124" s="12">
        <v>200</v>
      </c>
      <c r="E124" s="12">
        <v>737</v>
      </c>
      <c r="F124" s="12">
        <v>455</v>
      </c>
      <c r="G124" s="12">
        <v>205.36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f t="shared" si="4"/>
        <v>12276.460000000001</v>
      </c>
      <c r="O124" s="12">
        <v>1345.82</v>
      </c>
      <c r="P124" s="12">
        <v>1228.0999999999999</v>
      </c>
      <c r="Q124" s="12">
        <v>3925.0400000000009</v>
      </c>
      <c r="R124" s="12">
        <f t="shared" si="5"/>
        <v>6498.9600000000009</v>
      </c>
      <c r="S124" s="12">
        <v>5777.5</v>
      </c>
    </row>
    <row r="125" spans="1:19" x14ac:dyDescent="0.25">
      <c r="A125" s="2" t="s">
        <v>192</v>
      </c>
      <c r="B125" s="1" t="s">
        <v>193</v>
      </c>
      <c r="C125" s="12">
        <v>11438.1</v>
      </c>
      <c r="D125" s="12">
        <v>200</v>
      </c>
      <c r="E125" s="12">
        <v>802</v>
      </c>
      <c r="F125" s="12">
        <v>482</v>
      </c>
      <c r="G125" s="12">
        <v>205.36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f t="shared" si="4"/>
        <v>13127.460000000001</v>
      </c>
      <c r="O125" s="12">
        <v>1527.58</v>
      </c>
      <c r="P125" s="12">
        <v>1315.38</v>
      </c>
      <c r="Q125" s="12">
        <v>4772.5</v>
      </c>
      <c r="R125" s="12">
        <f t="shared" si="5"/>
        <v>7615.46</v>
      </c>
      <c r="S125" s="12">
        <v>5512</v>
      </c>
    </row>
    <row r="126" spans="1:19" x14ac:dyDescent="0.25">
      <c r="A126" s="2" t="s">
        <v>194</v>
      </c>
      <c r="B126" s="1" t="s">
        <v>195</v>
      </c>
      <c r="C126" s="12">
        <v>10679.1</v>
      </c>
      <c r="D126" s="12">
        <v>200</v>
      </c>
      <c r="E126" s="12">
        <v>737</v>
      </c>
      <c r="F126" s="12">
        <v>455</v>
      </c>
      <c r="G126" s="12">
        <v>205.36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f t="shared" si="4"/>
        <v>12276.460000000001</v>
      </c>
      <c r="O126" s="12">
        <v>1345.82</v>
      </c>
      <c r="P126" s="12">
        <v>1228.0999999999999</v>
      </c>
      <c r="Q126" s="12">
        <v>6176.0400000000009</v>
      </c>
      <c r="R126" s="12">
        <f t="shared" si="5"/>
        <v>8749.9600000000009</v>
      </c>
      <c r="S126" s="12">
        <v>3526.5</v>
      </c>
    </row>
    <row r="127" spans="1:19" x14ac:dyDescent="0.25">
      <c r="A127" s="2" t="s">
        <v>196</v>
      </c>
      <c r="B127" s="1" t="s">
        <v>197</v>
      </c>
      <c r="C127" s="12">
        <v>10679.1</v>
      </c>
      <c r="D127" s="12">
        <v>200</v>
      </c>
      <c r="E127" s="12">
        <v>737</v>
      </c>
      <c r="F127" s="12">
        <v>455</v>
      </c>
      <c r="G127" s="12">
        <f>123.22+123.22</f>
        <v>246.44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f t="shared" si="4"/>
        <v>12317.54</v>
      </c>
      <c r="O127" s="12">
        <v>1328.28</v>
      </c>
      <c r="P127" s="12">
        <v>1228.0999999999999</v>
      </c>
      <c r="Q127" s="12">
        <v>1679.1599999999999</v>
      </c>
      <c r="R127" s="12">
        <f t="shared" si="5"/>
        <v>4235.54</v>
      </c>
      <c r="S127" s="12">
        <v>8082</v>
      </c>
    </row>
    <row r="128" spans="1:19" x14ac:dyDescent="0.25">
      <c r="A128" s="2" t="s">
        <v>198</v>
      </c>
      <c r="B128" s="1" t="s">
        <v>199</v>
      </c>
      <c r="C128" s="12">
        <v>10679.1</v>
      </c>
      <c r="D128" s="12">
        <v>200</v>
      </c>
      <c r="E128" s="12">
        <v>737</v>
      </c>
      <c r="F128" s="12">
        <v>455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f t="shared" si="4"/>
        <v>12071.1</v>
      </c>
      <c r="O128" s="12">
        <v>1301.96</v>
      </c>
      <c r="P128" s="12">
        <v>1228.0999999999999</v>
      </c>
      <c r="Q128" s="12">
        <v>3443.5400000000009</v>
      </c>
      <c r="R128" s="12">
        <f t="shared" si="5"/>
        <v>5973.6</v>
      </c>
      <c r="S128" s="12">
        <v>6097.5</v>
      </c>
    </row>
    <row r="129" spans="1:19" x14ac:dyDescent="0.25">
      <c r="A129" s="2" t="s">
        <v>200</v>
      </c>
      <c r="B129" s="1" t="s">
        <v>201</v>
      </c>
      <c r="C129" s="12">
        <v>10679.1</v>
      </c>
      <c r="D129" s="12">
        <v>200</v>
      </c>
      <c r="E129" s="12">
        <v>737</v>
      </c>
      <c r="F129" s="12">
        <v>455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f t="shared" si="4"/>
        <v>12071.1</v>
      </c>
      <c r="O129" s="12">
        <v>1301.96</v>
      </c>
      <c r="P129" s="12">
        <v>1228.0999999999999</v>
      </c>
      <c r="Q129" s="12">
        <v>107.04000000000087</v>
      </c>
      <c r="R129" s="12">
        <f t="shared" si="5"/>
        <v>2637.1000000000008</v>
      </c>
      <c r="S129" s="12">
        <v>9434</v>
      </c>
    </row>
    <row r="130" spans="1:19" x14ac:dyDescent="0.25">
      <c r="A130" s="14"/>
      <c r="B130" s="6"/>
      <c r="C130" s="6" t="s">
        <v>545</v>
      </c>
      <c r="D130" s="6" t="s">
        <v>545</v>
      </c>
      <c r="E130" s="6" t="s">
        <v>545</v>
      </c>
      <c r="F130" s="6" t="s">
        <v>545</v>
      </c>
      <c r="G130" s="6" t="s">
        <v>545</v>
      </c>
      <c r="H130" s="6" t="s">
        <v>545</v>
      </c>
      <c r="I130" s="6" t="s">
        <v>545</v>
      </c>
      <c r="J130" s="6" t="s">
        <v>545</v>
      </c>
      <c r="K130" s="6" t="s">
        <v>545</v>
      </c>
      <c r="L130" s="6" t="s">
        <v>545</v>
      </c>
      <c r="M130" s="6" t="s">
        <v>545</v>
      </c>
      <c r="N130" s="6" t="s">
        <v>545</v>
      </c>
      <c r="O130" s="6" t="s">
        <v>545</v>
      </c>
      <c r="P130" s="6" t="s">
        <v>545</v>
      </c>
      <c r="Q130" s="6" t="s">
        <v>545</v>
      </c>
      <c r="R130" s="6" t="s">
        <v>545</v>
      </c>
      <c r="S130" s="6" t="s">
        <v>545</v>
      </c>
    </row>
    <row r="131" spans="1:19" x14ac:dyDescent="0.25">
      <c r="A131" s="11" t="s">
        <v>540</v>
      </c>
      <c r="C131" s="12"/>
      <c r="N131" s="12"/>
      <c r="R131" s="12"/>
    </row>
    <row r="132" spans="1:19" x14ac:dyDescent="0.25">
      <c r="A132" s="2" t="s">
        <v>202</v>
      </c>
      <c r="B132" s="1" t="s">
        <v>203</v>
      </c>
      <c r="C132" s="12">
        <v>13005.9</v>
      </c>
      <c r="D132" s="12">
        <v>0</v>
      </c>
      <c r="E132" s="12">
        <v>941</v>
      </c>
      <c r="F132" s="12">
        <v>645</v>
      </c>
      <c r="G132" s="12">
        <v>513.4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f t="shared" si="4"/>
        <v>15105.3</v>
      </c>
      <c r="O132" s="12">
        <v>1950.06</v>
      </c>
      <c r="P132" s="12">
        <v>1495.68</v>
      </c>
      <c r="Q132" s="12">
        <v>6666.0599999999995</v>
      </c>
      <c r="R132" s="12">
        <f t="shared" si="5"/>
        <v>10111.799999999999</v>
      </c>
      <c r="S132" s="12">
        <v>4993.5</v>
      </c>
    </row>
    <row r="133" spans="1:19" x14ac:dyDescent="0.25">
      <c r="A133" s="2" t="s">
        <v>204</v>
      </c>
      <c r="B133" s="1" t="s">
        <v>205</v>
      </c>
      <c r="C133" s="12">
        <v>11069.1</v>
      </c>
      <c r="D133" s="12">
        <v>0</v>
      </c>
      <c r="E133" s="12">
        <v>788</v>
      </c>
      <c r="F133" s="12">
        <v>468</v>
      </c>
      <c r="G133" s="12">
        <v>410.72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f t="shared" si="4"/>
        <v>12735.82</v>
      </c>
      <c r="O133" s="12">
        <v>1443.94</v>
      </c>
      <c r="P133" s="12">
        <v>1272.94</v>
      </c>
      <c r="Q133" s="12">
        <v>4743.9399999999987</v>
      </c>
      <c r="R133" s="12">
        <f t="shared" si="5"/>
        <v>7460.8199999999988</v>
      </c>
      <c r="S133" s="12">
        <v>5275</v>
      </c>
    </row>
    <row r="134" spans="1:19" x14ac:dyDescent="0.25">
      <c r="A134" s="2" t="s">
        <v>206</v>
      </c>
      <c r="B134" s="1" t="s">
        <v>207</v>
      </c>
      <c r="C134" s="12">
        <v>11069.1</v>
      </c>
      <c r="D134" s="12">
        <v>400</v>
      </c>
      <c r="E134" s="12">
        <v>788</v>
      </c>
      <c r="F134" s="12">
        <v>468</v>
      </c>
      <c r="G134" s="12">
        <v>410.72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f t="shared" si="4"/>
        <v>13135.82</v>
      </c>
      <c r="O134" s="12">
        <v>1529.38</v>
      </c>
      <c r="P134" s="12">
        <v>1272.94</v>
      </c>
      <c r="Q134" s="12">
        <v>4744</v>
      </c>
      <c r="R134" s="12">
        <f t="shared" si="5"/>
        <v>7546.32</v>
      </c>
      <c r="S134" s="12">
        <v>5589.5</v>
      </c>
    </row>
    <row r="135" spans="1:19" x14ac:dyDescent="0.25">
      <c r="A135" s="2" t="s">
        <v>208</v>
      </c>
      <c r="B135" s="1" t="s">
        <v>209</v>
      </c>
      <c r="C135" s="12">
        <v>11069.1</v>
      </c>
      <c r="D135" s="12">
        <v>0</v>
      </c>
      <c r="E135" s="12">
        <v>788</v>
      </c>
      <c r="F135" s="12">
        <v>468</v>
      </c>
      <c r="G135" s="12">
        <v>205.36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f t="shared" si="4"/>
        <v>12530.460000000001</v>
      </c>
      <c r="O135" s="12">
        <v>1400.08</v>
      </c>
      <c r="P135" s="12">
        <v>1272.94</v>
      </c>
      <c r="Q135" s="12">
        <v>6076.9400000000005</v>
      </c>
      <c r="R135" s="12">
        <f t="shared" si="5"/>
        <v>8749.9600000000009</v>
      </c>
      <c r="S135" s="12">
        <v>3780.5</v>
      </c>
    </row>
    <row r="136" spans="1:19" x14ac:dyDescent="0.25">
      <c r="A136" s="2" t="s">
        <v>210</v>
      </c>
      <c r="B136" s="1" t="s">
        <v>211</v>
      </c>
      <c r="C136" s="12">
        <v>11069.1</v>
      </c>
      <c r="D136" s="12">
        <v>400</v>
      </c>
      <c r="E136" s="12">
        <v>788</v>
      </c>
      <c r="F136" s="12">
        <v>468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f t="shared" si="4"/>
        <v>12725.1</v>
      </c>
      <c r="O136" s="12">
        <v>1441.64</v>
      </c>
      <c r="P136" s="12">
        <v>1272.94</v>
      </c>
      <c r="Q136" s="12">
        <v>2663.5200000000004</v>
      </c>
      <c r="R136" s="12">
        <f t="shared" si="5"/>
        <v>5378.1</v>
      </c>
      <c r="S136" s="12">
        <v>7347</v>
      </c>
    </row>
    <row r="137" spans="1:19" x14ac:dyDescent="0.25">
      <c r="A137" s="2" t="s">
        <v>212</v>
      </c>
      <c r="B137" s="1" t="s">
        <v>213</v>
      </c>
      <c r="C137" s="12">
        <v>11069.1</v>
      </c>
      <c r="D137" s="12">
        <v>0</v>
      </c>
      <c r="E137" s="12">
        <v>788</v>
      </c>
      <c r="F137" s="12">
        <v>468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f t="shared" si="4"/>
        <v>12325.1</v>
      </c>
      <c r="O137" s="12">
        <v>1356.2</v>
      </c>
      <c r="P137" s="12">
        <v>1272.94</v>
      </c>
      <c r="Q137" s="12">
        <v>6094.9599999999991</v>
      </c>
      <c r="R137" s="12">
        <f t="shared" si="5"/>
        <v>8724.0999999999985</v>
      </c>
      <c r="S137" s="12">
        <v>3601</v>
      </c>
    </row>
    <row r="138" spans="1:19" x14ac:dyDescent="0.25">
      <c r="A138" s="14"/>
      <c r="B138" s="6"/>
      <c r="C138" s="6" t="s">
        <v>545</v>
      </c>
      <c r="D138" s="6" t="s">
        <v>545</v>
      </c>
      <c r="E138" s="6" t="s">
        <v>545</v>
      </c>
      <c r="F138" s="6" t="s">
        <v>545</v>
      </c>
      <c r="G138" s="6" t="s">
        <v>545</v>
      </c>
      <c r="H138" s="6" t="s">
        <v>545</v>
      </c>
      <c r="I138" s="6" t="s">
        <v>545</v>
      </c>
      <c r="J138" s="6" t="s">
        <v>545</v>
      </c>
      <c r="K138" s="6" t="s">
        <v>545</v>
      </c>
      <c r="L138" s="6" t="s">
        <v>545</v>
      </c>
      <c r="M138" s="6" t="s">
        <v>545</v>
      </c>
      <c r="N138" s="6" t="s">
        <v>545</v>
      </c>
      <c r="O138" s="6" t="s">
        <v>545</v>
      </c>
      <c r="P138" s="6" t="s">
        <v>545</v>
      </c>
      <c r="Q138" s="6" t="s">
        <v>545</v>
      </c>
      <c r="R138" s="6" t="s">
        <v>545</v>
      </c>
      <c r="S138" s="6" t="s">
        <v>545</v>
      </c>
    </row>
    <row r="139" spans="1:19" x14ac:dyDescent="0.25">
      <c r="A139" s="11" t="s">
        <v>541</v>
      </c>
      <c r="C139" s="12"/>
      <c r="N139" s="12"/>
      <c r="R139" s="12"/>
    </row>
    <row r="140" spans="1:19" x14ac:dyDescent="0.25">
      <c r="A140" s="2" t="s">
        <v>214</v>
      </c>
      <c r="B140" s="1" t="s">
        <v>215</v>
      </c>
      <c r="C140" s="12">
        <v>13005.9</v>
      </c>
      <c r="D140" s="12">
        <v>200</v>
      </c>
      <c r="E140" s="12">
        <v>941</v>
      </c>
      <c r="F140" s="12">
        <v>645</v>
      </c>
      <c r="G140" s="12">
        <v>308.04000000000002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f t="shared" si="4"/>
        <v>15099.94</v>
      </c>
      <c r="O140" s="12">
        <v>1948.92</v>
      </c>
      <c r="P140" s="12">
        <v>1495.68</v>
      </c>
      <c r="Q140" s="12">
        <v>7921.84</v>
      </c>
      <c r="R140" s="12">
        <f t="shared" si="5"/>
        <v>11366.44</v>
      </c>
      <c r="S140" s="12">
        <v>3733.5</v>
      </c>
    </row>
    <row r="141" spans="1:19" x14ac:dyDescent="0.25">
      <c r="A141" s="2" t="s">
        <v>216</v>
      </c>
      <c r="B141" s="1" t="s">
        <v>217</v>
      </c>
      <c r="C141" s="12">
        <v>11069.1</v>
      </c>
      <c r="D141" s="12">
        <v>400</v>
      </c>
      <c r="E141" s="12">
        <v>788</v>
      </c>
      <c r="F141" s="12">
        <v>468</v>
      </c>
      <c r="G141" s="12">
        <v>205.36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f t="shared" si="4"/>
        <v>12930.460000000001</v>
      </c>
      <c r="O141" s="12">
        <v>1485.52</v>
      </c>
      <c r="P141" s="12">
        <v>1272.94</v>
      </c>
      <c r="Q141" s="12">
        <v>6798.5</v>
      </c>
      <c r="R141" s="12">
        <f t="shared" si="5"/>
        <v>9556.9599999999991</v>
      </c>
      <c r="S141" s="12">
        <v>3373.5</v>
      </c>
    </row>
    <row r="142" spans="1:19" x14ac:dyDescent="0.25">
      <c r="A142" s="14"/>
      <c r="B142" s="6"/>
      <c r="C142" s="6" t="s">
        <v>545</v>
      </c>
      <c r="D142" s="6" t="s">
        <v>545</v>
      </c>
      <c r="E142" s="6" t="s">
        <v>545</v>
      </c>
      <c r="F142" s="6" t="s">
        <v>545</v>
      </c>
      <c r="G142" s="6" t="s">
        <v>545</v>
      </c>
      <c r="H142" s="6" t="s">
        <v>545</v>
      </c>
      <c r="I142" s="6" t="s">
        <v>545</v>
      </c>
      <c r="J142" s="6" t="s">
        <v>545</v>
      </c>
      <c r="K142" s="6" t="s">
        <v>545</v>
      </c>
      <c r="L142" s="6" t="s">
        <v>545</v>
      </c>
      <c r="M142" s="6" t="s">
        <v>545</v>
      </c>
      <c r="N142" s="6" t="s">
        <v>545</v>
      </c>
      <c r="O142" s="6" t="s">
        <v>545</v>
      </c>
      <c r="P142" s="6" t="s">
        <v>545</v>
      </c>
      <c r="Q142" s="6" t="s">
        <v>545</v>
      </c>
      <c r="R142" s="6" t="s">
        <v>545</v>
      </c>
      <c r="S142" s="6" t="s">
        <v>545</v>
      </c>
    </row>
    <row r="143" spans="1:19" x14ac:dyDescent="0.25">
      <c r="A143" s="11" t="s">
        <v>542</v>
      </c>
      <c r="C143" s="12"/>
      <c r="N143" s="12"/>
      <c r="R143" s="12"/>
    </row>
    <row r="144" spans="1:19" x14ac:dyDescent="0.25">
      <c r="A144" s="2" t="s">
        <v>218</v>
      </c>
      <c r="B144" s="1" t="s">
        <v>219</v>
      </c>
      <c r="C144" s="12">
        <v>12525</v>
      </c>
      <c r="D144" s="12">
        <v>0</v>
      </c>
      <c r="E144" s="12">
        <v>903</v>
      </c>
      <c r="F144" s="12">
        <v>549</v>
      </c>
      <c r="G144" s="12">
        <v>616.79999999999995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f t="shared" si="4"/>
        <v>14593.8</v>
      </c>
      <c r="O144" s="12">
        <v>1840.8</v>
      </c>
      <c r="P144" s="12">
        <v>1440.38</v>
      </c>
      <c r="Q144" s="12">
        <v>4101.119999999999</v>
      </c>
      <c r="R144" s="12">
        <f t="shared" si="5"/>
        <v>7382.2999999999993</v>
      </c>
      <c r="S144" s="12">
        <v>7211.5</v>
      </c>
    </row>
    <row r="145" spans="1:19" x14ac:dyDescent="0.25">
      <c r="A145" s="2" t="s">
        <v>220</v>
      </c>
      <c r="B145" s="1" t="s">
        <v>221</v>
      </c>
      <c r="C145" s="12">
        <v>10679.1</v>
      </c>
      <c r="D145" s="12">
        <v>0</v>
      </c>
      <c r="E145" s="12">
        <v>737</v>
      </c>
      <c r="F145" s="12">
        <v>455</v>
      </c>
      <c r="G145" s="12">
        <v>513.4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f t="shared" si="4"/>
        <v>12384.5</v>
      </c>
      <c r="O145" s="12">
        <v>1368.9</v>
      </c>
      <c r="P145" s="12">
        <v>1228.0999999999999</v>
      </c>
      <c r="Q145" s="12">
        <v>3895.5</v>
      </c>
      <c r="R145" s="12">
        <f t="shared" si="5"/>
        <v>6492.5</v>
      </c>
      <c r="S145" s="12">
        <v>5892</v>
      </c>
    </row>
    <row r="146" spans="1:19" x14ac:dyDescent="0.25">
      <c r="A146" s="2" t="s">
        <v>222</v>
      </c>
      <c r="B146" s="1" t="s">
        <v>223</v>
      </c>
      <c r="C146" s="12">
        <v>12525</v>
      </c>
      <c r="D146" s="12">
        <v>0</v>
      </c>
      <c r="E146" s="12">
        <v>903</v>
      </c>
      <c r="F146" s="12">
        <v>549</v>
      </c>
      <c r="G146" s="12">
        <v>513.4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f t="shared" si="4"/>
        <v>14490.4</v>
      </c>
      <c r="O146" s="12">
        <v>1818.72</v>
      </c>
      <c r="P146" s="12">
        <v>1440.38</v>
      </c>
      <c r="Q146" s="12">
        <v>2826.7999999999993</v>
      </c>
      <c r="R146" s="12">
        <f t="shared" si="5"/>
        <v>6085.9</v>
      </c>
      <c r="S146" s="12">
        <v>8404.5</v>
      </c>
    </row>
    <row r="147" spans="1:19" x14ac:dyDescent="0.25">
      <c r="A147" s="2" t="s">
        <v>224</v>
      </c>
      <c r="B147" s="1" t="s">
        <v>225</v>
      </c>
      <c r="C147" s="12">
        <v>12525</v>
      </c>
      <c r="D147" s="12">
        <v>0</v>
      </c>
      <c r="E147" s="12">
        <v>903</v>
      </c>
      <c r="F147" s="12">
        <v>549</v>
      </c>
      <c r="G147" s="12">
        <v>410.72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f t="shared" si="4"/>
        <v>14387.72</v>
      </c>
      <c r="O147" s="12">
        <v>1796.78</v>
      </c>
      <c r="P147" s="12">
        <v>1440.38</v>
      </c>
      <c r="Q147" s="12">
        <v>8129.5599999999995</v>
      </c>
      <c r="R147" s="12">
        <f t="shared" si="5"/>
        <v>11366.72</v>
      </c>
      <c r="S147" s="12">
        <v>3021</v>
      </c>
    </row>
    <row r="148" spans="1:19" x14ac:dyDescent="0.25">
      <c r="A148" s="2" t="s">
        <v>226</v>
      </c>
      <c r="B148" s="1" t="s">
        <v>227</v>
      </c>
      <c r="C148" s="12">
        <v>12525</v>
      </c>
      <c r="D148" s="12">
        <v>400</v>
      </c>
      <c r="E148" s="12">
        <v>903</v>
      </c>
      <c r="F148" s="12">
        <v>549</v>
      </c>
      <c r="G148" s="12">
        <v>410.72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f t="shared" si="4"/>
        <v>14787.72</v>
      </c>
      <c r="O148" s="12">
        <v>1882.22</v>
      </c>
      <c r="P148" s="12">
        <v>1440.38</v>
      </c>
      <c r="Q148" s="12">
        <v>7610.619999999999</v>
      </c>
      <c r="R148" s="12">
        <f t="shared" si="5"/>
        <v>10933.22</v>
      </c>
      <c r="S148" s="12">
        <v>3854.5</v>
      </c>
    </row>
    <row r="149" spans="1:19" x14ac:dyDescent="0.25">
      <c r="A149" s="2" t="s">
        <v>228</v>
      </c>
      <c r="B149" s="1" t="s">
        <v>229</v>
      </c>
      <c r="C149" s="12">
        <v>12057.9</v>
      </c>
      <c r="D149" s="12">
        <v>0</v>
      </c>
      <c r="E149" s="12">
        <v>915</v>
      </c>
      <c r="F149" s="12">
        <v>616</v>
      </c>
      <c r="G149" s="12">
        <v>410.72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f t="shared" si="4"/>
        <v>13999.619999999999</v>
      </c>
      <c r="O149" s="12">
        <v>1713.88</v>
      </c>
      <c r="P149" s="12">
        <v>1386.66</v>
      </c>
      <c r="Q149" s="12">
        <v>3236.5799999999981</v>
      </c>
      <c r="R149" s="12">
        <f t="shared" si="5"/>
        <v>6337.1199999999981</v>
      </c>
      <c r="S149" s="12">
        <v>7662.5</v>
      </c>
    </row>
    <row r="150" spans="1:19" x14ac:dyDescent="0.25">
      <c r="A150" s="2" t="s">
        <v>230</v>
      </c>
      <c r="B150" s="1" t="s">
        <v>231</v>
      </c>
      <c r="C150" s="12">
        <v>11438.1</v>
      </c>
      <c r="D150" s="12">
        <v>400</v>
      </c>
      <c r="E150" s="12">
        <v>802</v>
      </c>
      <c r="F150" s="12">
        <v>482</v>
      </c>
      <c r="G150" s="12">
        <v>410.72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f t="shared" si="4"/>
        <v>13532.82</v>
      </c>
      <c r="O150" s="12">
        <v>1614.18</v>
      </c>
      <c r="P150" s="12">
        <v>1315.38</v>
      </c>
      <c r="Q150" s="12">
        <v>8016.7599999999984</v>
      </c>
      <c r="R150" s="12">
        <f t="shared" si="5"/>
        <v>10946.32</v>
      </c>
      <c r="S150" s="12">
        <v>2586.5</v>
      </c>
    </row>
    <row r="151" spans="1:19" x14ac:dyDescent="0.25">
      <c r="A151" s="2" t="s">
        <v>232</v>
      </c>
      <c r="B151" s="1" t="s">
        <v>233</v>
      </c>
      <c r="C151" s="12">
        <v>12525</v>
      </c>
      <c r="D151" s="12">
        <v>0</v>
      </c>
      <c r="E151" s="12">
        <v>903</v>
      </c>
      <c r="F151" s="12">
        <v>549</v>
      </c>
      <c r="G151" s="12">
        <v>410.72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f t="shared" si="4"/>
        <v>14387.72</v>
      </c>
      <c r="O151" s="12">
        <v>1796.78</v>
      </c>
      <c r="P151" s="12">
        <v>1440.38</v>
      </c>
      <c r="Q151" s="12">
        <v>8195.06</v>
      </c>
      <c r="R151" s="12">
        <f t="shared" si="5"/>
        <v>11432.22</v>
      </c>
      <c r="S151" s="12">
        <v>2955.5</v>
      </c>
    </row>
    <row r="152" spans="1:19" x14ac:dyDescent="0.25">
      <c r="A152" s="2" t="s">
        <v>234</v>
      </c>
      <c r="B152" s="1" t="s">
        <v>235</v>
      </c>
      <c r="C152" s="12">
        <v>12057.9</v>
      </c>
      <c r="D152" s="12">
        <v>0</v>
      </c>
      <c r="E152" s="12">
        <v>915</v>
      </c>
      <c r="F152" s="12">
        <v>616</v>
      </c>
      <c r="G152" s="12">
        <v>410.72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f t="shared" si="4"/>
        <v>13999.619999999999</v>
      </c>
      <c r="O152" s="12">
        <v>1713.88</v>
      </c>
      <c r="P152" s="12">
        <v>1386.64</v>
      </c>
      <c r="Q152" s="12">
        <v>6765.0999999999985</v>
      </c>
      <c r="R152" s="12">
        <f t="shared" si="5"/>
        <v>9865.619999999999</v>
      </c>
      <c r="S152" s="12">
        <v>4134</v>
      </c>
    </row>
    <row r="153" spans="1:19" x14ac:dyDescent="0.25">
      <c r="A153" s="2" t="s">
        <v>236</v>
      </c>
      <c r="B153" s="1" t="s">
        <v>237</v>
      </c>
      <c r="C153" s="12">
        <v>12525</v>
      </c>
      <c r="D153" s="12">
        <v>0</v>
      </c>
      <c r="E153" s="12">
        <v>903</v>
      </c>
      <c r="F153" s="12">
        <v>549</v>
      </c>
      <c r="G153" s="12">
        <v>308.04000000000002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f t="shared" si="4"/>
        <v>14285.04</v>
      </c>
      <c r="O153" s="12">
        <v>1774.84</v>
      </c>
      <c r="P153" s="12">
        <v>1440.38</v>
      </c>
      <c r="Q153" s="12">
        <v>6521.32</v>
      </c>
      <c r="R153" s="12">
        <f t="shared" si="5"/>
        <v>9736.5400000000009</v>
      </c>
      <c r="S153" s="12">
        <v>4548.5</v>
      </c>
    </row>
    <row r="154" spans="1:19" x14ac:dyDescent="0.25">
      <c r="A154" s="2" t="s">
        <v>238</v>
      </c>
      <c r="B154" s="1" t="s">
        <v>239</v>
      </c>
      <c r="C154" s="12">
        <v>10679.1</v>
      </c>
      <c r="D154" s="12">
        <v>400</v>
      </c>
      <c r="E154" s="12">
        <v>737</v>
      </c>
      <c r="F154" s="12">
        <v>455</v>
      </c>
      <c r="G154" s="12">
        <v>308.04000000000002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f t="shared" si="4"/>
        <v>12579.140000000001</v>
      </c>
      <c r="O154" s="12">
        <v>1410.46</v>
      </c>
      <c r="P154" s="12">
        <v>1228.0999999999999</v>
      </c>
      <c r="Q154" s="12">
        <v>107.08000000000175</v>
      </c>
      <c r="R154" s="12">
        <f t="shared" si="5"/>
        <v>2745.6400000000017</v>
      </c>
      <c r="S154" s="12">
        <v>9833.5</v>
      </c>
    </row>
    <row r="155" spans="1:19" x14ac:dyDescent="0.25">
      <c r="A155" s="2" t="s">
        <v>240</v>
      </c>
      <c r="B155" s="1" t="s">
        <v>241</v>
      </c>
      <c r="C155" s="12">
        <v>9043.5</v>
      </c>
      <c r="D155" s="12">
        <v>400</v>
      </c>
      <c r="E155" s="12">
        <v>687</v>
      </c>
      <c r="F155" s="12">
        <v>462</v>
      </c>
      <c r="G155" s="12">
        <v>308.04000000000002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301.45</v>
      </c>
      <c r="N155" s="12">
        <f t="shared" si="4"/>
        <v>11201.990000000002</v>
      </c>
      <c r="O155" s="12">
        <v>1111.6600000000001</v>
      </c>
      <c r="P155" s="12">
        <v>1040</v>
      </c>
      <c r="Q155" s="12">
        <v>3590.8300000000017</v>
      </c>
      <c r="R155" s="12">
        <f t="shared" si="5"/>
        <v>5742.4900000000016</v>
      </c>
      <c r="S155" s="12">
        <v>5459.5</v>
      </c>
    </row>
    <row r="156" spans="1:19" x14ac:dyDescent="0.25">
      <c r="A156" s="2" t="s">
        <v>242</v>
      </c>
      <c r="B156" s="1" t="s">
        <v>243</v>
      </c>
      <c r="C156" s="12">
        <v>12525</v>
      </c>
      <c r="D156" s="12">
        <v>0</v>
      </c>
      <c r="E156" s="12">
        <v>903</v>
      </c>
      <c r="F156" s="12">
        <v>549</v>
      </c>
      <c r="G156" s="12">
        <v>308.04000000000002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f t="shared" si="4"/>
        <v>14285.04</v>
      </c>
      <c r="O156" s="12">
        <v>1774.84</v>
      </c>
      <c r="P156" s="12">
        <v>1440.38</v>
      </c>
      <c r="Q156" s="12">
        <v>4766.82</v>
      </c>
      <c r="R156" s="12">
        <f t="shared" si="5"/>
        <v>7982.04</v>
      </c>
      <c r="S156" s="12">
        <v>6303</v>
      </c>
    </row>
    <row r="157" spans="1:19" x14ac:dyDescent="0.25">
      <c r="A157" s="2" t="s">
        <v>244</v>
      </c>
      <c r="B157" s="1" t="s">
        <v>245</v>
      </c>
      <c r="C157" s="12">
        <v>7366.5</v>
      </c>
      <c r="D157" s="12">
        <v>200</v>
      </c>
      <c r="E157" s="12">
        <v>547</v>
      </c>
      <c r="F157" s="12">
        <v>340</v>
      </c>
      <c r="G157" s="12">
        <v>308.04000000000002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f t="shared" si="4"/>
        <v>8761.5400000000009</v>
      </c>
      <c r="O157" s="12">
        <f>723.18-600.93</f>
        <v>122.25</v>
      </c>
      <c r="P157" s="12">
        <v>847.14</v>
      </c>
      <c r="Q157" s="12">
        <v>0.1500000000005457</v>
      </c>
      <c r="R157" s="12">
        <f t="shared" si="5"/>
        <v>969.54000000000053</v>
      </c>
      <c r="S157" s="12">
        <v>7792</v>
      </c>
    </row>
    <row r="158" spans="1:19" x14ac:dyDescent="0.25">
      <c r="A158" s="2" t="s">
        <v>246</v>
      </c>
      <c r="B158" s="1" t="s">
        <v>247</v>
      </c>
      <c r="C158" s="12">
        <v>12501.81</v>
      </c>
      <c r="D158" s="12">
        <v>0</v>
      </c>
      <c r="E158" s="12">
        <v>903</v>
      </c>
      <c r="F158" s="12">
        <v>549</v>
      </c>
      <c r="G158" s="12">
        <v>308.04000000000002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f t="shared" si="4"/>
        <v>14261.85</v>
      </c>
      <c r="O158" s="12">
        <v>1769.89</v>
      </c>
      <c r="P158" s="12">
        <v>1440.38</v>
      </c>
      <c r="Q158" s="12">
        <v>7941.08</v>
      </c>
      <c r="R158" s="12">
        <f t="shared" si="5"/>
        <v>11151.35</v>
      </c>
      <c r="S158" s="12">
        <v>3110.5</v>
      </c>
    </row>
    <row r="159" spans="1:19" x14ac:dyDescent="0.25">
      <c r="A159" s="2" t="s">
        <v>248</v>
      </c>
      <c r="B159" s="1" t="s">
        <v>249</v>
      </c>
      <c r="C159" s="12">
        <f>12525+2505</f>
        <v>15030</v>
      </c>
      <c r="D159" s="12">
        <v>0</v>
      </c>
      <c r="E159" s="12">
        <v>903</v>
      </c>
      <c r="F159" s="12">
        <v>0</v>
      </c>
      <c r="G159" s="12">
        <v>308.04000000000002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f t="shared" si="4"/>
        <v>16241.04</v>
      </c>
      <c r="O159" s="12">
        <v>-349.74</v>
      </c>
      <c r="P159" s="12">
        <v>1440.38</v>
      </c>
      <c r="Q159" s="12">
        <v>7143.4000000000015</v>
      </c>
      <c r="R159" s="12">
        <f t="shared" si="5"/>
        <v>8234.0400000000009</v>
      </c>
      <c r="S159" s="12">
        <v>8007</v>
      </c>
    </row>
    <row r="160" spans="1:19" x14ac:dyDescent="0.25">
      <c r="A160" s="2" t="s">
        <v>250</v>
      </c>
      <c r="B160" s="1" t="s">
        <v>251</v>
      </c>
      <c r="C160" s="12">
        <v>12525</v>
      </c>
      <c r="D160" s="12">
        <v>200</v>
      </c>
      <c r="E160" s="12">
        <v>903</v>
      </c>
      <c r="F160" s="12">
        <v>549</v>
      </c>
      <c r="G160" s="12">
        <v>308.04000000000002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f t="shared" si="4"/>
        <v>14485.04</v>
      </c>
      <c r="O160" s="12">
        <v>1817.56</v>
      </c>
      <c r="P160" s="12">
        <v>1440.38</v>
      </c>
      <c r="Q160" s="12">
        <v>5493.1</v>
      </c>
      <c r="R160" s="12">
        <f t="shared" si="5"/>
        <v>8751.0400000000009</v>
      </c>
      <c r="S160" s="12">
        <v>5734</v>
      </c>
    </row>
    <row r="161" spans="1:19" x14ac:dyDescent="0.25">
      <c r="A161" s="2" t="s">
        <v>252</v>
      </c>
      <c r="B161" s="1" t="s">
        <v>253</v>
      </c>
      <c r="C161" s="12">
        <v>13056</v>
      </c>
      <c r="D161" s="12">
        <v>400</v>
      </c>
      <c r="E161" s="12">
        <v>1016</v>
      </c>
      <c r="F161" s="12">
        <v>684</v>
      </c>
      <c r="G161" s="12">
        <v>205.36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f t="shared" si="4"/>
        <v>15361.36</v>
      </c>
      <c r="O161" s="12">
        <v>2004.76</v>
      </c>
      <c r="P161" s="12">
        <v>1501.44</v>
      </c>
      <c r="Q161" s="12">
        <v>4959.16</v>
      </c>
      <c r="R161" s="12">
        <f t="shared" si="5"/>
        <v>8465.36</v>
      </c>
      <c r="S161" s="12">
        <v>6896</v>
      </c>
    </row>
    <row r="162" spans="1:19" x14ac:dyDescent="0.25">
      <c r="A162" s="2" t="s">
        <v>254</v>
      </c>
      <c r="B162" s="1" t="s">
        <v>255</v>
      </c>
      <c r="C162" s="12">
        <v>13056</v>
      </c>
      <c r="D162" s="12">
        <v>200</v>
      </c>
      <c r="E162" s="12">
        <v>1016</v>
      </c>
      <c r="F162" s="12">
        <v>524.4</v>
      </c>
      <c r="G162" s="12">
        <v>205.36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f t="shared" si="4"/>
        <v>15001.76</v>
      </c>
      <c r="O162" s="12">
        <v>1347</v>
      </c>
      <c r="P162" s="12">
        <v>1501.44</v>
      </c>
      <c r="Q162" s="12">
        <v>6518.82</v>
      </c>
      <c r="R162" s="12">
        <f t="shared" si="5"/>
        <v>9367.26</v>
      </c>
      <c r="S162" s="12">
        <v>5634.5</v>
      </c>
    </row>
    <row r="163" spans="1:19" x14ac:dyDescent="0.25">
      <c r="A163" s="2" t="s">
        <v>256</v>
      </c>
      <c r="B163" s="1" t="s">
        <v>257</v>
      </c>
      <c r="C163" s="12">
        <v>12525</v>
      </c>
      <c r="D163" s="12">
        <v>400</v>
      </c>
      <c r="E163" s="12">
        <v>903</v>
      </c>
      <c r="F163" s="12">
        <v>549</v>
      </c>
      <c r="G163" s="12">
        <v>205.36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f t="shared" si="4"/>
        <v>14582.36</v>
      </c>
      <c r="O163" s="12">
        <v>1838.36</v>
      </c>
      <c r="P163" s="12">
        <v>1440.38</v>
      </c>
      <c r="Q163" s="12">
        <v>2449.6200000000008</v>
      </c>
      <c r="R163" s="12">
        <f t="shared" si="5"/>
        <v>5728.3600000000006</v>
      </c>
      <c r="S163" s="12">
        <v>8854</v>
      </c>
    </row>
    <row r="164" spans="1:19" x14ac:dyDescent="0.25">
      <c r="A164" s="2" t="s">
        <v>258</v>
      </c>
      <c r="B164" s="1" t="s">
        <v>259</v>
      </c>
      <c r="C164" s="12">
        <v>13056</v>
      </c>
      <c r="D164" s="12">
        <v>400</v>
      </c>
      <c r="E164" s="12">
        <v>1016</v>
      </c>
      <c r="F164" s="12">
        <v>684</v>
      </c>
      <c r="G164" s="12">
        <v>205.36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f t="shared" si="4"/>
        <v>15361.36</v>
      </c>
      <c r="O164" s="12">
        <v>2004.76</v>
      </c>
      <c r="P164" s="12">
        <v>1501.44</v>
      </c>
      <c r="Q164" s="12">
        <v>6265.66</v>
      </c>
      <c r="R164" s="12">
        <f t="shared" si="5"/>
        <v>9771.86</v>
      </c>
      <c r="S164" s="12">
        <v>5589.5</v>
      </c>
    </row>
    <row r="165" spans="1:19" x14ac:dyDescent="0.25">
      <c r="A165" s="2" t="s">
        <v>260</v>
      </c>
      <c r="B165" s="1" t="s">
        <v>261</v>
      </c>
      <c r="C165" s="12">
        <v>13056</v>
      </c>
      <c r="D165" s="12">
        <v>200</v>
      </c>
      <c r="E165" s="12">
        <v>1016</v>
      </c>
      <c r="F165" s="12">
        <v>684</v>
      </c>
      <c r="G165" s="12">
        <v>205.36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f t="shared" si="4"/>
        <v>15161.36</v>
      </c>
      <c r="O165" s="12">
        <v>1962.04</v>
      </c>
      <c r="P165" s="12">
        <v>1501.44</v>
      </c>
      <c r="Q165" s="12">
        <v>6433.380000000001</v>
      </c>
      <c r="R165" s="12">
        <f t="shared" si="5"/>
        <v>9896.86</v>
      </c>
      <c r="S165" s="12">
        <v>5264.5</v>
      </c>
    </row>
    <row r="166" spans="1:19" x14ac:dyDescent="0.25">
      <c r="A166" s="2" t="s">
        <v>262</v>
      </c>
      <c r="B166" s="1" t="s">
        <v>263</v>
      </c>
      <c r="C166" s="12">
        <v>10574.53</v>
      </c>
      <c r="D166" s="12">
        <v>0</v>
      </c>
      <c r="E166" s="12">
        <v>737</v>
      </c>
      <c r="F166" s="12">
        <v>455</v>
      </c>
      <c r="G166" s="12">
        <v>205.36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f t="shared" si="4"/>
        <v>11971.890000000001</v>
      </c>
      <c r="O166" s="12">
        <v>1280.76</v>
      </c>
      <c r="P166" s="12">
        <v>1228.0999999999999</v>
      </c>
      <c r="Q166" s="12">
        <v>5446.5300000000025</v>
      </c>
      <c r="R166" s="12">
        <f t="shared" si="5"/>
        <v>7955.3900000000021</v>
      </c>
      <c r="S166" s="12">
        <v>4016.5</v>
      </c>
    </row>
    <row r="167" spans="1:19" x14ac:dyDescent="0.25">
      <c r="A167" s="2" t="s">
        <v>264</v>
      </c>
      <c r="B167" s="1" t="s">
        <v>265</v>
      </c>
      <c r="C167" s="12">
        <v>13056</v>
      </c>
      <c r="D167" s="12">
        <v>200</v>
      </c>
      <c r="E167" s="12">
        <v>1016</v>
      </c>
      <c r="F167" s="12">
        <v>684</v>
      </c>
      <c r="G167" s="12">
        <v>205.36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f t="shared" si="4"/>
        <v>15161.36</v>
      </c>
      <c r="O167" s="12">
        <v>1962.04</v>
      </c>
      <c r="P167" s="12">
        <v>1501.44</v>
      </c>
      <c r="Q167" s="12">
        <v>5031.880000000001</v>
      </c>
      <c r="R167" s="12">
        <f t="shared" si="5"/>
        <v>8495.36</v>
      </c>
      <c r="S167" s="12">
        <v>6666</v>
      </c>
    </row>
    <row r="168" spans="1:19" x14ac:dyDescent="0.25">
      <c r="A168" s="2" t="s">
        <v>266</v>
      </c>
      <c r="B168" s="1" t="s">
        <v>267</v>
      </c>
      <c r="C168" s="12">
        <v>13056</v>
      </c>
      <c r="D168" s="12">
        <v>0</v>
      </c>
      <c r="E168" s="12">
        <v>1016</v>
      </c>
      <c r="F168" s="12">
        <v>684</v>
      </c>
      <c r="G168" s="12">
        <v>205.36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f t="shared" si="4"/>
        <v>14961.36</v>
      </c>
      <c r="O168" s="12">
        <v>1919.32</v>
      </c>
      <c r="P168" s="12">
        <v>1501.44</v>
      </c>
      <c r="Q168" s="12">
        <v>3652.6000000000004</v>
      </c>
      <c r="R168" s="12">
        <f t="shared" si="5"/>
        <v>7073.3600000000006</v>
      </c>
      <c r="S168" s="12">
        <v>7888</v>
      </c>
    </row>
    <row r="169" spans="1:19" x14ac:dyDescent="0.25">
      <c r="A169" s="2" t="s">
        <v>268</v>
      </c>
      <c r="B169" s="1" t="s">
        <v>269</v>
      </c>
      <c r="C169" s="12">
        <v>12525</v>
      </c>
      <c r="D169" s="12">
        <v>400</v>
      </c>
      <c r="E169" s="12">
        <v>903</v>
      </c>
      <c r="F169" s="12">
        <v>549</v>
      </c>
      <c r="G169" s="12">
        <v>205.36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f t="shared" si="4"/>
        <v>14582.36</v>
      </c>
      <c r="O169" s="12">
        <v>1838.36</v>
      </c>
      <c r="P169" s="12">
        <v>1440.38</v>
      </c>
      <c r="Q169" s="12">
        <v>5493.1200000000008</v>
      </c>
      <c r="R169" s="12">
        <f t="shared" si="5"/>
        <v>8771.86</v>
      </c>
      <c r="S169" s="12">
        <v>5810.5</v>
      </c>
    </row>
    <row r="170" spans="1:19" x14ac:dyDescent="0.25">
      <c r="A170" s="2" t="s">
        <v>270</v>
      </c>
      <c r="B170" s="1" t="s">
        <v>271</v>
      </c>
      <c r="C170" s="12">
        <v>10545.61</v>
      </c>
      <c r="D170" s="12">
        <v>0</v>
      </c>
      <c r="E170" s="12">
        <v>737</v>
      </c>
      <c r="F170" s="12">
        <v>455</v>
      </c>
      <c r="G170" s="12">
        <v>205.36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f t="shared" si="4"/>
        <v>11942.970000000001</v>
      </c>
      <c r="O170" s="12">
        <v>1274.68</v>
      </c>
      <c r="P170" s="12">
        <v>1228.0999999999999</v>
      </c>
      <c r="Q170" s="12">
        <v>5446.6900000000023</v>
      </c>
      <c r="R170" s="12">
        <f t="shared" si="5"/>
        <v>7949.4700000000021</v>
      </c>
      <c r="S170" s="12">
        <v>3993.5</v>
      </c>
    </row>
    <row r="171" spans="1:19" x14ac:dyDescent="0.25">
      <c r="A171" s="2" t="s">
        <v>272</v>
      </c>
      <c r="B171" s="1" t="s">
        <v>273</v>
      </c>
      <c r="C171" s="12">
        <v>12525</v>
      </c>
      <c r="D171" s="12">
        <v>200</v>
      </c>
      <c r="E171" s="12">
        <v>903</v>
      </c>
      <c r="F171" s="12">
        <v>366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f t="shared" si="4"/>
        <v>13994</v>
      </c>
      <c r="O171" s="12">
        <v>901.82</v>
      </c>
      <c r="P171" s="12">
        <v>1440.38</v>
      </c>
      <c r="Q171" s="12">
        <v>2393.7999999999993</v>
      </c>
      <c r="R171" s="12">
        <f t="shared" si="5"/>
        <v>4736</v>
      </c>
      <c r="S171" s="12">
        <v>9258</v>
      </c>
    </row>
    <row r="172" spans="1:19" x14ac:dyDescent="0.25">
      <c r="A172" s="2" t="s">
        <v>274</v>
      </c>
      <c r="B172" s="1" t="s">
        <v>275</v>
      </c>
      <c r="C172" s="12">
        <v>13056</v>
      </c>
      <c r="D172" s="12">
        <v>400</v>
      </c>
      <c r="E172" s="12">
        <v>1016</v>
      </c>
      <c r="F172" s="12">
        <v>684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f t="shared" si="4"/>
        <v>15156</v>
      </c>
      <c r="O172" s="12">
        <v>1960.88</v>
      </c>
      <c r="P172" s="12">
        <v>1501.44</v>
      </c>
      <c r="Q172" s="12">
        <v>4858.68</v>
      </c>
      <c r="R172" s="12">
        <f t="shared" si="5"/>
        <v>8321</v>
      </c>
      <c r="S172" s="12">
        <v>6835</v>
      </c>
    </row>
    <row r="173" spans="1:19" x14ac:dyDescent="0.25">
      <c r="A173" s="2" t="s">
        <v>276</v>
      </c>
      <c r="B173" s="1" t="s">
        <v>277</v>
      </c>
      <c r="C173" s="12">
        <v>13056</v>
      </c>
      <c r="D173" s="12">
        <v>200</v>
      </c>
      <c r="E173" s="12">
        <v>1016</v>
      </c>
      <c r="F173" s="12">
        <v>684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f t="shared" si="4"/>
        <v>14956</v>
      </c>
      <c r="O173" s="12">
        <v>1918.16</v>
      </c>
      <c r="P173" s="12">
        <v>1501.44</v>
      </c>
      <c r="Q173" s="12">
        <v>130.39999999999964</v>
      </c>
      <c r="R173" s="12">
        <f t="shared" si="5"/>
        <v>3550</v>
      </c>
      <c r="S173" s="12">
        <v>11406</v>
      </c>
    </row>
    <row r="174" spans="1:19" x14ac:dyDescent="0.25">
      <c r="A174" s="2" t="s">
        <v>278</v>
      </c>
      <c r="B174" s="1" t="s">
        <v>279</v>
      </c>
      <c r="C174" s="12">
        <v>13037.87</v>
      </c>
      <c r="D174" s="12">
        <v>0</v>
      </c>
      <c r="E174" s="12">
        <v>1016</v>
      </c>
      <c r="F174" s="12">
        <v>684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f t="shared" si="4"/>
        <v>14737.87</v>
      </c>
      <c r="O174" s="12">
        <v>1871.57</v>
      </c>
      <c r="P174" s="12">
        <v>1501.44</v>
      </c>
      <c r="Q174" s="12">
        <v>1230.3600000000006</v>
      </c>
      <c r="R174" s="12">
        <f t="shared" si="5"/>
        <v>4603.3700000000008</v>
      </c>
      <c r="S174" s="12">
        <v>10134.5</v>
      </c>
    </row>
    <row r="175" spans="1:19" x14ac:dyDescent="0.25">
      <c r="A175" s="2" t="s">
        <v>280</v>
      </c>
      <c r="B175" s="1" t="s">
        <v>281</v>
      </c>
      <c r="C175" s="12">
        <v>12525</v>
      </c>
      <c r="D175" s="12">
        <v>400</v>
      </c>
      <c r="E175" s="12">
        <v>903</v>
      </c>
      <c r="F175" s="12">
        <v>549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f t="shared" si="4"/>
        <v>14377</v>
      </c>
      <c r="O175" s="12">
        <v>1794.5</v>
      </c>
      <c r="P175" s="12">
        <v>1440.38</v>
      </c>
      <c r="Q175" s="12">
        <v>2287.619999999999</v>
      </c>
      <c r="R175" s="12">
        <f t="shared" si="5"/>
        <v>5522.4999999999991</v>
      </c>
      <c r="S175" s="12">
        <v>8854.5</v>
      </c>
    </row>
    <row r="176" spans="1:19" x14ac:dyDescent="0.25">
      <c r="A176" s="2" t="s">
        <v>282</v>
      </c>
      <c r="B176" s="1" t="s">
        <v>283</v>
      </c>
      <c r="C176" s="12">
        <v>13056</v>
      </c>
      <c r="D176" s="12">
        <v>200</v>
      </c>
      <c r="E176" s="12">
        <v>1016</v>
      </c>
      <c r="F176" s="12">
        <v>684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f t="shared" si="4"/>
        <v>14956</v>
      </c>
      <c r="O176" s="12">
        <v>1918.16</v>
      </c>
      <c r="P176" s="12">
        <v>1501.44</v>
      </c>
      <c r="Q176" s="12">
        <v>1985.8999999999996</v>
      </c>
      <c r="R176" s="12">
        <f t="shared" si="5"/>
        <v>5405.5</v>
      </c>
      <c r="S176" s="12">
        <v>9550.5</v>
      </c>
    </row>
    <row r="177" spans="1:19" x14ac:dyDescent="0.25">
      <c r="A177" s="2" t="s">
        <v>284</v>
      </c>
      <c r="B177" s="1" t="s">
        <v>285</v>
      </c>
      <c r="C177" s="12">
        <v>13056</v>
      </c>
      <c r="D177" s="12">
        <v>200</v>
      </c>
      <c r="E177" s="12">
        <v>1016</v>
      </c>
      <c r="F177" s="12">
        <v>410.4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f t="shared" si="4"/>
        <v>14682.4</v>
      </c>
      <c r="O177" s="12">
        <f>980.44-81.05</f>
        <v>899.3900000000001</v>
      </c>
      <c r="P177" s="12">
        <v>1501.44</v>
      </c>
      <c r="Q177" s="12">
        <v>6066.57</v>
      </c>
      <c r="R177" s="12">
        <f t="shared" si="5"/>
        <v>8467.4</v>
      </c>
      <c r="S177" s="12">
        <v>6215</v>
      </c>
    </row>
    <row r="178" spans="1:19" x14ac:dyDescent="0.25">
      <c r="A178" s="2" t="s">
        <v>286</v>
      </c>
      <c r="B178" s="1" t="s">
        <v>287</v>
      </c>
      <c r="C178" s="12">
        <v>13056</v>
      </c>
      <c r="D178" s="12">
        <v>200</v>
      </c>
      <c r="E178" s="12">
        <v>1016</v>
      </c>
      <c r="F178" s="12">
        <v>684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f t="shared" si="4"/>
        <v>14956</v>
      </c>
      <c r="O178" s="12">
        <v>1918.16</v>
      </c>
      <c r="P178" s="12">
        <v>1501.44</v>
      </c>
      <c r="Q178" s="12">
        <v>6328.9</v>
      </c>
      <c r="R178" s="12">
        <f t="shared" si="5"/>
        <v>9748.5</v>
      </c>
      <c r="S178" s="12">
        <v>5207.5</v>
      </c>
    </row>
    <row r="179" spans="1:19" x14ac:dyDescent="0.25">
      <c r="A179" s="2" t="s">
        <v>288</v>
      </c>
      <c r="B179" s="1" t="s">
        <v>289</v>
      </c>
      <c r="C179" s="12">
        <v>12620.8</v>
      </c>
      <c r="D179" s="12">
        <v>0</v>
      </c>
      <c r="E179" s="12">
        <v>1016</v>
      </c>
      <c r="F179" s="12">
        <v>615.6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f t="shared" si="4"/>
        <v>14252.4</v>
      </c>
      <c r="O179" s="12">
        <v>1581.96</v>
      </c>
      <c r="P179" s="12">
        <v>1501.44</v>
      </c>
      <c r="Q179" s="12">
        <v>5684</v>
      </c>
      <c r="R179" s="12">
        <f t="shared" si="5"/>
        <v>8767.4</v>
      </c>
      <c r="S179" s="12">
        <v>5485</v>
      </c>
    </row>
    <row r="180" spans="1:19" x14ac:dyDescent="0.25">
      <c r="A180" s="2" t="s">
        <v>290</v>
      </c>
      <c r="B180" s="1" t="s">
        <v>291</v>
      </c>
      <c r="C180" s="12">
        <v>13056</v>
      </c>
      <c r="D180" s="12">
        <v>0</v>
      </c>
      <c r="E180" s="12">
        <v>1016</v>
      </c>
      <c r="F180" s="12">
        <v>501.6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f t="shared" si="4"/>
        <v>14573.6</v>
      </c>
      <c r="O180" s="12">
        <v>1172.47</v>
      </c>
      <c r="P180" s="12">
        <v>1501.44</v>
      </c>
      <c r="Q180" s="12">
        <v>5103.6900000000005</v>
      </c>
      <c r="R180" s="12">
        <f t="shared" si="5"/>
        <v>7777.6</v>
      </c>
      <c r="S180" s="12">
        <v>6796</v>
      </c>
    </row>
    <row r="181" spans="1:19" x14ac:dyDescent="0.25">
      <c r="A181" s="2" t="s">
        <v>292</v>
      </c>
      <c r="B181" s="1" t="s">
        <v>293</v>
      </c>
      <c r="C181" s="12">
        <v>13056</v>
      </c>
      <c r="D181" s="12">
        <v>0</v>
      </c>
      <c r="E181" s="12">
        <v>1016</v>
      </c>
      <c r="F181" s="12">
        <v>456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f t="shared" ref="N181:N240" si="6">SUM(C181:M181)</f>
        <v>14528</v>
      </c>
      <c r="O181" s="12">
        <v>976.82</v>
      </c>
      <c r="P181" s="12">
        <v>1501.44</v>
      </c>
      <c r="Q181" s="12">
        <v>130.73999999999978</v>
      </c>
      <c r="R181" s="12">
        <f t="shared" ref="R181:R240" si="7">SUM(O181:Q181)</f>
        <v>2609</v>
      </c>
      <c r="S181" s="12">
        <v>11919</v>
      </c>
    </row>
    <row r="182" spans="1:19" x14ac:dyDescent="0.25">
      <c r="A182" s="2" t="s">
        <v>294</v>
      </c>
      <c r="B182" s="1" t="s">
        <v>295</v>
      </c>
      <c r="C182" s="12">
        <v>13056</v>
      </c>
      <c r="D182" s="12">
        <v>200</v>
      </c>
      <c r="E182" s="12">
        <v>1016</v>
      </c>
      <c r="F182" s="12">
        <v>661.2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f t="shared" si="6"/>
        <v>14933.2</v>
      </c>
      <c r="O182" s="12">
        <v>1820.33</v>
      </c>
      <c r="P182" s="12">
        <v>1501.44</v>
      </c>
      <c r="Q182" s="12">
        <v>3406.4300000000003</v>
      </c>
      <c r="R182" s="12">
        <f t="shared" si="7"/>
        <v>6728.2000000000007</v>
      </c>
      <c r="S182" s="12">
        <v>8205</v>
      </c>
    </row>
    <row r="183" spans="1:19" x14ac:dyDescent="0.25">
      <c r="A183" s="2" t="s">
        <v>296</v>
      </c>
      <c r="B183" s="1" t="s">
        <v>297</v>
      </c>
      <c r="C183" s="12">
        <v>12057.9</v>
      </c>
      <c r="D183" s="12">
        <v>400</v>
      </c>
      <c r="E183" s="12">
        <v>915</v>
      </c>
      <c r="F183" s="12">
        <v>616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f t="shared" si="6"/>
        <v>13988.9</v>
      </c>
      <c r="O183" s="12">
        <v>1711.6</v>
      </c>
      <c r="P183" s="12">
        <v>1386.66</v>
      </c>
      <c r="Q183" s="12">
        <v>1234.6399999999994</v>
      </c>
      <c r="R183" s="12">
        <f t="shared" si="7"/>
        <v>4332.8999999999996</v>
      </c>
      <c r="S183" s="12">
        <v>9656</v>
      </c>
    </row>
    <row r="184" spans="1:19" x14ac:dyDescent="0.25">
      <c r="A184" s="2" t="s">
        <v>298</v>
      </c>
      <c r="B184" s="1" t="s">
        <v>299</v>
      </c>
      <c r="C184" s="12">
        <v>14733</v>
      </c>
      <c r="D184" s="12">
        <v>0</v>
      </c>
      <c r="E184" s="12">
        <v>1093</v>
      </c>
      <c r="F184" s="12">
        <v>679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f t="shared" si="6"/>
        <v>16505</v>
      </c>
      <c r="O184" s="12">
        <v>2249.04</v>
      </c>
      <c r="P184" s="12">
        <v>1694.3</v>
      </c>
      <c r="Q184" s="12">
        <v>1656.6599999999999</v>
      </c>
      <c r="R184" s="12">
        <f t="shared" si="7"/>
        <v>5600</v>
      </c>
      <c r="S184" s="12">
        <v>10905</v>
      </c>
    </row>
    <row r="185" spans="1:19" x14ac:dyDescent="0.25">
      <c r="A185" s="2" t="s">
        <v>300</v>
      </c>
      <c r="B185" s="1" t="s">
        <v>301</v>
      </c>
      <c r="C185" s="12">
        <v>12516.3</v>
      </c>
      <c r="D185" s="12">
        <v>200</v>
      </c>
      <c r="E185" s="12">
        <v>903</v>
      </c>
      <c r="F185" s="12">
        <v>549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f t="shared" si="6"/>
        <v>14168.3</v>
      </c>
      <c r="O185" s="12">
        <v>1749.92</v>
      </c>
      <c r="P185" s="12">
        <v>1440.38</v>
      </c>
      <c r="Q185" s="12">
        <v>125</v>
      </c>
      <c r="R185" s="12">
        <f t="shared" si="7"/>
        <v>3315.3</v>
      </c>
      <c r="S185" s="12">
        <v>10853</v>
      </c>
    </row>
    <row r="186" spans="1:19" x14ac:dyDescent="0.25">
      <c r="A186" s="2" t="s">
        <v>408</v>
      </c>
      <c r="B186" s="1" t="s">
        <v>409</v>
      </c>
      <c r="C186" s="12">
        <v>13056</v>
      </c>
      <c r="D186" s="12">
        <v>400</v>
      </c>
      <c r="E186" s="12">
        <v>1016</v>
      </c>
      <c r="F186" s="12">
        <v>684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f t="shared" si="6"/>
        <v>15156</v>
      </c>
      <c r="O186" s="12">
        <v>1960.88</v>
      </c>
      <c r="P186" s="12">
        <v>1501.44</v>
      </c>
      <c r="Q186" s="12">
        <v>0.18000000000029104</v>
      </c>
      <c r="R186" s="12">
        <f t="shared" si="7"/>
        <v>3462.5000000000005</v>
      </c>
      <c r="S186" s="12">
        <v>11693.5</v>
      </c>
    </row>
    <row r="187" spans="1:19" x14ac:dyDescent="0.25">
      <c r="A187" s="2" t="s">
        <v>410</v>
      </c>
      <c r="B187" s="1" t="s">
        <v>411</v>
      </c>
      <c r="C187" s="12">
        <v>12525</v>
      </c>
      <c r="D187" s="12">
        <v>200</v>
      </c>
      <c r="E187" s="12">
        <v>903</v>
      </c>
      <c r="F187" s="12">
        <v>549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f t="shared" si="6"/>
        <v>14177</v>
      </c>
      <c r="O187" s="12">
        <v>1751.78</v>
      </c>
      <c r="P187" s="12">
        <v>1440.38</v>
      </c>
      <c r="Q187" s="12">
        <v>-0.15999999999985448</v>
      </c>
      <c r="R187" s="12">
        <f t="shared" si="7"/>
        <v>3192</v>
      </c>
      <c r="S187" s="12">
        <v>10985</v>
      </c>
    </row>
    <row r="188" spans="1:19" x14ac:dyDescent="0.25">
      <c r="A188" s="2" t="s">
        <v>412</v>
      </c>
      <c r="B188" s="1" t="s">
        <v>413</v>
      </c>
      <c r="C188" s="12">
        <v>12525</v>
      </c>
      <c r="D188" s="12">
        <v>400</v>
      </c>
      <c r="E188" s="12">
        <v>903</v>
      </c>
      <c r="F188" s="12">
        <v>549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f t="shared" si="6"/>
        <v>14377</v>
      </c>
      <c r="O188" s="12">
        <v>1794.5</v>
      </c>
      <c r="P188" s="12">
        <v>1440.39</v>
      </c>
      <c r="Q188" s="12">
        <v>0.11000000000058208</v>
      </c>
      <c r="R188" s="12">
        <f t="shared" si="7"/>
        <v>3235.0000000000009</v>
      </c>
      <c r="S188" s="12">
        <v>11142</v>
      </c>
    </row>
    <row r="189" spans="1:19" x14ac:dyDescent="0.25">
      <c r="A189" s="2" t="s">
        <v>438</v>
      </c>
      <c r="B189" s="1" t="s">
        <v>439</v>
      </c>
      <c r="C189" s="12">
        <v>12525</v>
      </c>
      <c r="D189" s="12">
        <v>200</v>
      </c>
      <c r="E189" s="12">
        <v>903</v>
      </c>
      <c r="F189" s="12">
        <v>549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f t="shared" si="6"/>
        <v>14177</v>
      </c>
      <c r="O189" s="12">
        <v>1751.78</v>
      </c>
      <c r="P189" s="12">
        <v>1440.37</v>
      </c>
      <c r="Q189" s="12">
        <v>0.3500000000003638</v>
      </c>
      <c r="R189" s="12">
        <f t="shared" si="7"/>
        <v>3192.5</v>
      </c>
      <c r="S189" s="12">
        <v>10984.5</v>
      </c>
    </row>
    <row r="190" spans="1:19" x14ac:dyDescent="0.25">
      <c r="A190" s="14"/>
      <c r="B190" s="6"/>
      <c r="C190" s="6" t="s">
        <v>545</v>
      </c>
      <c r="D190" s="6" t="s">
        <v>545</v>
      </c>
      <c r="E190" s="6" t="s">
        <v>545</v>
      </c>
      <c r="F190" s="6" t="s">
        <v>545</v>
      </c>
      <c r="G190" s="6" t="s">
        <v>545</v>
      </c>
      <c r="H190" s="6" t="s">
        <v>545</v>
      </c>
      <c r="I190" s="6" t="s">
        <v>545</v>
      </c>
      <c r="J190" s="6" t="s">
        <v>545</v>
      </c>
      <c r="K190" s="6" t="s">
        <v>545</v>
      </c>
      <c r="L190" s="6" t="s">
        <v>545</v>
      </c>
      <c r="M190" s="6" t="s">
        <v>545</v>
      </c>
      <c r="N190" s="6" t="s">
        <v>545</v>
      </c>
      <c r="O190" s="6" t="s">
        <v>545</v>
      </c>
      <c r="P190" s="6" t="s">
        <v>545</v>
      </c>
      <c r="Q190" s="6" t="s">
        <v>545</v>
      </c>
      <c r="R190" s="6" t="s">
        <v>545</v>
      </c>
      <c r="S190" s="6" t="s">
        <v>545</v>
      </c>
    </row>
    <row r="191" spans="1:19" x14ac:dyDescent="0.25">
      <c r="A191" s="11" t="s">
        <v>543</v>
      </c>
      <c r="C191" s="12"/>
      <c r="N191" s="12"/>
      <c r="R191" s="12"/>
    </row>
    <row r="192" spans="1:19" x14ac:dyDescent="0.25">
      <c r="A192" s="2" t="s">
        <v>302</v>
      </c>
      <c r="B192" s="1" t="s">
        <v>303</v>
      </c>
      <c r="C192" s="12">
        <v>13056</v>
      </c>
      <c r="D192" s="12">
        <v>0</v>
      </c>
      <c r="E192" s="12">
        <v>1016</v>
      </c>
      <c r="F192" s="12">
        <v>684</v>
      </c>
      <c r="G192" s="12">
        <v>410.72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250</v>
      </c>
      <c r="N192" s="12">
        <f t="shared" si="6"/>
        <v>15416.72</v>
      </c>
      <c r="O192" s="12">
        <v>2016.58</v>
      </c>
      <c r="P192" s="12">
        <v>1501.44</v>
      </c>
      <c r="Q192" s="12">
        <v>5978.1999999999989</v>
      </c>
      <c r="R192" s="12">
        <f t="shared" si="7"/>
        <v>9496.2199999999993</v>
      </c>
      <c r="S192" s="12">
        <v>5920.5</v>
      </c>
    </row>
    <row r="193" spans="1:19" x14ac:dyDescent="0.25">
      <c r="A193" s="2" t="s">
        <v>304</v>
      </c>
      <c r="B193" s="1" t="s">
        <v>305</v>
      </c>
      <c r="C193" s="12">
        <v>10664.27</v>
      </c>
      <c r="D193" s="12">
        <v>200</v>
      </c>
      <c r="E193" s="12">
        <v>737</v>
      </c>
      <c r="F193" s="12">
        <v>455</v>
      </c>
      <c r="G193" s="12">
        <v>410.72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f t="shared" si="6"/>
        <v>12466.99</v>
      </c>
      <c r="O193" s="12">
        <v>1386.51</v>
      </c>
      <c r="P193" s="12">
        <v>1228.0999999999999</v>
      </c>
      <c r="Q193" s="12">
        <v>5293.880000000001</v>
      </c>
      <c r="R193" s="12">
        <f t="shared" si="7"/>
        <v>7908.4900000000007</v>
      </c>
      <c r="S193" s="12">
        <v>4558.5</v>
      </c>
    </row>
    <row r="194" spans="1:19" x14ac:dyDescent="0.25">
      <c r="A194" s="2" t="s">
        <v>306</v>
      </c>
      <c r="B194" s="1" t="s">
        <v>307</v>
      </c>
      <c r="C194" s="12">
        <v>13056</v>
      </c>
      <c r="D194" s="12">
        <v>0</v>
      </c>
      <c r="E194" s="12">
        <v>1016</v>
      </c>
      <c r="F194" s="12">
        <v>684</v>
      </c>
      <c r="G194" s="12">
        <v>410.72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250</v>
      </c>
      <c r="N194" s="12">
        <f t="shared" si="6"/>
        <v>15416.72</v>
      </c>
      <c r="O194" s="12">
        <v>2016.58</v>
      </c>
      <c r="P194" s="12">
        <v>1501.44</v>
      </c>
      <c r="Q194" s="12">
        <v>4124.6999999999989</v>
      </c>
      <c r="R194" s="12">
        <f t="shared" si="7"/>
        <v>7642.7199999999993</v>
      </c>
      <c r="S194" s="12">
        <v>7774</v>
      </c>
    </row>
    <row r="195" spans="1:19" x14ac:dyDescent="0.25">
      <c r="A195" s="2" t="s">
        <v>308</v>
      </c>
      <c r="B195" s="1" t="s">
        <v>309</v>
      </c>
      <c r="C195" s="12">
        <v>10679.1</v>
      </c>
      <c r="D195" s="12">
        <v>200</v>
      </c>
      <c r="E195" s="12">
        <v>737</v>
      </c>
      <c r="F195" s="12">
        <v>455</v>
      </c>
      <c r="G195" s="12">
        <v>308.04000000000002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f t="shared" si="6"/>
        <v>12379.140000000001</v>
      </c>
      <c r="O195" s="12">
        <v>1367.74</v>
      </c>
      <c r="P195" s="12">
        <v>1228.0999999999999</v>
      </c>
      <c r="Q195" s="12">
        <v>106.80000000000109</v>
      </c>
      <c r="R195" s="12">
        <f t="shared" si="7"/>
        <v>2702.6400000000012</v>
      </c>
      <c r="S195" s="12">
        <v>9676.5</v>
      </c>
    </row>
    <row r="196" spans="1:19" x14ac:dyDescent="0.25">
      <c r="A196" s="2" t="s">
        <v>310</v>
      </c>
      <c r="B196" s="1" t="s">
        <v>311</v>
      </c>
      <c r="C196" s="12">
        <v>13056</v>
      </c>
      <c r="D196" s="12">
        <v>0</v>
      </c>
      <c r="E196" s="12">
        <v>1016</v>
      </c>
      <c r="F196" s="12">
        <v>684</v>
      </c>
      <c r="G196" s="12">
        <v>205.36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f t="shared" si="6"/>
        <v>14961.36</v>
      </c>
      <c r="O196" s="12">
        <v>1919.32</v>
      </c>
      <c r="P196" s="12">
        <v>1501.44</v>
      </c>
      <c r="Q196" s="12">
        <v>6555.1</v>
      </c>
      <c r="R196" s="12">
        <f t="shared" si="7"/>
        <v>9975.86</v>
      </c>
      <c r="S196" s="12">
        <v>4985.5</v>
      </c>
    </row>
    <row r="197" spans="1:19" x14ac:dyDescent="0.25">
      <c r="A197" s="2" t="s">
        <v>312</v>
      </c>
      <c r="B197" s="1" t="s">
        <v>313</v>
      </c>
      <c r="C197" s="12">
        <v>10679.1</v>
      </c>
      <c r="D197" s="12">
        <v>0</v>
      </c>
      <c r="E197" s="12">
        <v>737</v>
      </c>
      <c r="F197" s="12">
        <v>455</v>
      </c>
      <c r="G197" s="12">
        <v>205.36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f t="shared" si="6"/>
        <v>12076.460000000001</v>
      </c>
      <c r="O197" s="12">
        <v>1303.0999999999999</v>
      </c>
      <c r="P197" s="12">
        <v>1228.0999999999999</v>
      </c>
      <c r="Q197" s="12">
        <v>7784.260000000002</v>
      </c>
      <c r="R197" s="12">
        <f t="shared" si="7"/>
        <v>10315.460000000003</v>
      </c>
      <c r="S197" s="12">
        <v>1761</v>
      </c>
    </row>
    <row r="198" spans="1:19" x14ac:dyDescent="0.25">
      <c r="A198" s="2" t="s">
        <v>314</v>
      </c>
      <c r="B198" s="1" t="s">
        <v>315</v>
      </c>
      <c r="C198" s="12">
        <v>10679.1</v>
      </c>
      <c r="D198" s="12">
        <v>200</v>
      </c>
      <c r="E198" s="12">
        <v>737</v>
      </c>
      <c r="F198" s="12">
        <v>455</v>
      </c>
      <c r="G198" s="12">
        <v>205.36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f t="shared" si="6"/>
        <v>12276.460000000001</v>
      </c>
      <c r="O198" s="12">
        <v>1345.82</v>
      </c>
      <c r="P198" s="12">
        <v>1228.0999999999999</v>
      </c>
      <c r="Q198" s="12">
        <v>3544.5400000000009</v>
      </c>
      <c r="R198" s="12">
        <f t="shared" si="7"/>
        <v>6118.4600000000009</v>
      </c>
      <c r="S198" s="12">
        <v>6158</v>
      </c>
    </row>
    <row r="199" spans="1:19" x14ac:dyDescent="0.25">
      <c r="A199" s="2" t="s">
        <v>316</v>
      </c>
      <c r="B199" s="1" t="s">
        <v>317</v>
      </c>
      <c r="C199" s="12">
        <v>13056</v>
      </c>
      <c r="D199" s="12">
        <v>0</v>
      </c>
      <c r="E199" s="12">
        <v>1016</v>
      </c>
      <c r="F199" s="12">
        <v>684</v>
      </c>
      <c r="G199" s="12">
        <v>205.36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f t="shared" si="6"/>
        <v>14961.36</v>
      </c>
      <c r="O199" s="12">
        <v>1919.32</v>
      </c>
      <c r="P199" s="12">
        <v>1501.44</v>
      </c>
      <c r="Q199" s="12">
        <v>6539.6</v>
      </c>
      <c r="R199" s="12">
        <f t="shared" si="7"/>
        <v>9960.36</v>
      </c>
      <c r="S199" s="12">
        <v>5001</v>
      </c>
    </row>
    <row r="200" spans="1:19" x14ac:dyDescent="0.25">
      <c r="A200" s="2" t="s">
        <v>318</v>
      </c>
      <c r="B200" s="1" t="s">
        <v>319</v>
      </c>
      <c r="C200" s="12">
        <v>13056</v>
      </c>
      <c r="D200" s="12">
        <v>0</v>
      </c>
      <c r="E200" s="12">
        <v>1016</v>
      </c>
      <c r="F200" s="12">
        <v>684</v>
      </c>
      <c r="G200" s="12">
        <v>205.36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f t="shared" si="6"/>
        <v>14961.36</v>
      </c>
      <c r="O200" s="12">
        <v>1919.32</v>
      </c>
      <c r="P200" s="12">
        <v>1501.44</v>
      </c>
      <c r="Q200" s="12">
        <v>5004.6000000000004</v>
      </c>
      <c r="R200" s="12">
        <f t="shared" si="7"/>
        <v>8425.36</v>
      </c>
      <c r="S200" s="12">
        <v>6536</v>
      </c>
    </row>
    <row r="201" spans="1:19" x14ac:dyDescent="0.25">
      <c r="A201" s="2" t="s">
        <v>320</v>
      </c>
      <c r="B201" s="1" t="s">
        <v>321</v>
      </c>
      <c r="C201" s="12">
        <v>13056</v>
      </c>
      <c r="D201" s="12">
        <v>0</v>
      </c>
      <c r="E201" s="12">
        <v>1016</v>
      </c>
      <c r="F201" s="12">
        <v>684</v>
      </c>
      <c r="G201" s="12">
        <v>205.36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f t="shared" si="6"/>
        <v>14961.36</v>
      </c>
      <c r="O201" s="12">
        <v>1919.32</v>
      </c>
      <c r="P201" s="12">
        <v>1501.44</v>
      </c>
      <c r="Q201" s="12">
        <v>130.60000000000036</v>
      </c>
      <c r="R201" s="12">
        <f t="shared" si="7"/>
        <v>3551.3600000000006</v>
      </c>
      <c r="S201" s="12">
        <v>11410</v>
      </c>
    </row>
    <row r="202" spans="1:19" x14ac:dyDescent="0.25">
      <c r="A202" s="2" t="s">
        <v>322</v>
      </c>
      <c r="B202" s="1" t="s">
        <v>323</v>
      </c>
      <c r="C202" s="12">
        <v>13048.14</v>
      </c>
      <c r="D202" s="12">
        <v>0</v>
      </c>
      <c r="E202" s="12">
        <v>1016</v>
      </c>
      <c r="F202" s="12">
        <v>684</v>
      </c>
      <c r="G202" s="12">
        <v>205.36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f t="shared" si="6"/>
        <v>14953.5</v>
      </c>
      <c r="O202" s="12">
        <v>1917.64</v>
      </c>
      <c r="P202" s="12">
        <v>1501.44</v>
      </c>
      <c r="Q202" s="12">
        <v>4096.92</v>
      </c>
      <c r="R202" s="12">
        <f t="shared" si="7"/>
        <v>7516</v>
      </c>
      <c r="S202" s="12">
        <v>7437.5</v>
      </c>
    </row>
    <row r="203" spans="1:19" x14ac:dyDescent="0.25">
      <c r="A203" s="2" t="s">
        <v>324</v>
      </c>
      <c r="B203" s="1" t="s">
        <v>325</v>
      </c>
      <c r="C203" s="12">
        <v>13056</v>
      </c>
      <c r="D203" s="12">
        <v>0</v>
      </c>
      <c r="E203" s="12">
        <v>1016</v>
      </c>
      <c r="F203" s="12">
        <v>684</v>
      </c>
      <c r="G203" s="12">
        <v>205.36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f t="shared" si="6"/>
        <v>14961.36</v>
      </c>
      <c r="O203" s="12">
        <v>1919.32</v>
      </c>
      <c r="P203" s="12">
        <v>1501.44</v>
      </c>
      <c r="Q203" s="12">
        <v>5712.6</v>
      </c>
      <c r="R203" s="12">
        <f t="shared" si="7"/>
        <v>9133.36</v>
      </c>
      <c r="S203" s="12">
        <v>5828</v>
      </c>
    </row>
    <row r="204" spans="1:19" x14ac:dyDescent="0.25">
      <c r="A204" s="2" t="s">
        <v>326</v>
      </c>
      <c r="B204" s="1" t="s">
        <v>327</v>
      </c>
      <c r="C204" s="12">
        <v>13056</v>
      </c>
      <c r="D204" s="12">
        <v>0</v>
      </c>
      <c r="E204" s="12">
        <v>1016</v>
      </c>
      <c r="F204" s="12">
        <v>684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f t="shared" si="6"/>
        <v>14756</v>
      </c>
      <c r="O204" s="12">
        <v>1875.44</v>
      </c>
      <c r="P204" s="12">
        <v>1501.44</v>
      </c>
      <c r="Q204" s="12">
        <v>2730.619999999999</v>
      </c>
      <c r="R204" s="12">
        <f t="shared" si="7"/>
        <v>6107.4999999999991</v>
      </c>
      <c r="S204" s="12">
        <v>8648.5</v>
      </c>
    </row>
    <row r="205" spans="1:19" x14ac:dyDescent="0.25">
      <c r="A205" s="2" t="s">
        <v>328</v>
      </c>
      <c r="B205" s="1" t="s">
        <v>329</v>
      </c>
      <c r="C205" s="12">
        <v>13056</v>
      </c>
      <c r="D205" s="12">
        <v>0</v>
      </c>
      <c r="E205" s="12">
        <v>1016</v>
      </c>
      <c r="F205" s="12">
        <v>684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f t="shared" si="6"/>
        <v>14756</v>
      </c>
      <c r="O205" s="12">
        <v>1875.44</v>
      </c>
      <c r="P205" s="12">
        <v>1501.44</v>
      </c>
      <c r="Q205" s="12">
        <v>130.61999999999898</v>
      </c>
      <c r="R205" s="12">
        <f t="shared" si="7"/>
        <v>3507.4999999999991</v>
      </c>
      <c r="S205" s="12">
        <v>11248.5</v>
      </c>
    </row>
    <row r="206" spans="1:19" x14ac:dyDescent="0.25">
      <c r="A206" s="2" t="s">
        <v>330</v>
      </c>
      <c r="B206" s="1" t="s">
        <v>331</v>
      </c>
      <c r="C206" s="12">
        <v>13056</v>
      </c>
      <c r="D206" s="12">
        <v>0</v>
      </c>
      <c r="E206" s="12">
        <v>1016</v>
      </c>
      <c r="F206" s="12">
        <v>684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f t="shared" si="6"/>
        <v>14756</v>
      </c>
      <c r="O206" s="12">
        <v>1875.44</v>
      </c>
      <c r="P206" s="12">
        <v>1501.44</v>
      </c>
      <c r="Q206" s="12">
        <v>130.11999999999898</v>
      </c>
      <c r="R206" s="12">
        <f t="shared" si="7"/>
        <v>3506.9999999999991</v>
      </c>
      <c r="S206" s="12">
        <v>11249</v>
      </c>
    </row>
    <row r="207" spans="1:19" x14ac:dyDescent="0.25">
      <c r="A207" s="2" t="s">
        <v>332</v>
      </c>
      <c r="B207" s="1" t="s">
        <v>333</v>
      </c>
      <c r="C207" s="12">
        <v>12883.74</v>
      </c>
      <c r="D207" s="12">
        <v>0</v>
      </c>
      <c r="E207" s="12">
        <v>1016</v>
      </c>
      <c r="F207" s="12">
        <v>684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f t="shared" si="6"/>
        <v>14583.74</v>
      </c>
      <c r="O207" s="12">
        <v>1838.65</v>
      </c>
      <c r="P207" s="12">
        <v>1501.44</v>
      </c>
      <c r="Q207" s="12">
        <v>980.14999999999964</v>
      </c>
      <c r="R207" s="12">
        <f t="shared" si="7"/>
        <v>4320.24</v>
      </c>
      <c r="S207" s="12">
        <v>10263.5</v>
      </c>
    </row>
    <row r="208" spans="1:19" x14ac:dyDescent="0.25">
      <c r="A208" s="2" t="s">
        <v>334</v>
      </c>
      <c r="B208" s="1" t="s">
        <v>335</v>
      </c>
      <c r="C208" s="12">
        <v>13056</v>
      </c>
      <c r="D208" s="12">
        <v>0</v>
      </c>
      <c r="E208" s="12">
        <v>1016</v>
      </c>
      <c r="F208" s="12">
        <v>684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f t="shared" si="6"/>
        <v>14756</v>
      </c>
      <c r="O208" s="12">
        <v>1875.44</v>
      </c>
      <c r="P208" s="12">
        <v>1501.44</v>
      </c>
      <c r="Q208" s="12">
        <v>2578.619999999999</v>
      </c>
      <c r="R208" s="12">
        <f t="shared" si="7"/>
        <v>5955.4999999999991</v>
      </c>
      <c r="S208" s="12">
        <v>8800.5</v>
      </c>
    </row>
    <row r="209" spans="1:19" x14ac:dyDescent="0.25">
      <c r="A209" s="2" t="s">
        <v>336</v>
      </c>
      <c r="B209" s="1" t="s">
        <v>337</v>
      </c>
      <c r="C209" s="12">
        <v>12456</v>
      </c>
      <c r="D209" s="12">
        <v>0</v>
      </c>
      <c r="E209" s="12">
        <v>1016</v>
      </c>
      <c r="F209" s="12">
        <v>684</v>
      </c>
      <c r="G209" s="12">
        <v>0</v>
      </c>
      <c r="H209" s="12">
        <v>123.41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f t="shared" si="6"/>
        <v>14279.41</v>
      </c>
      <c r="O209" s="12">
        <v>1760.46</v>
      </c>
      <c r="P209" s="12">
        <v>1432.44</v>
      </c>
      <c r="Q209" s="12">
        <v>2886.01</v>
      </c>
      <c r="R209" s="12">
        <f t="shared" si="7"/>
        <v>6078.91</v>
      </c>
      <c r="S209" s="12">
        <v>8200.5</v>
      </c>
    </row>
    <row r="210" spans="1:19" x14ac:dyDescent="0.25">
      <c r="A210" s="2" t="s">
        <v>414</v>
      </c>
      <c r="B210" s="1" t="s">
        <v>415</v>
      </c>
      <c r="C210" s="12">
        <v>13056</v>
      </c>
      <c r="D210" s="12">
        <v>0</v>
      </c>
      <c r="E210" s="12">
        <v>609.48</v>
      </c>
      <c r="F210" s="12">
        <v>410.4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f t="shared" si="6"/>
        <v>14075.88</v>
      </c>
      <c r="O210" s="12">
        <v>1730.18</v>
      </c>
      <c r="P210" s="12">
        <v>1501.44</v>
      </c>
      <c r="Q210" s="12">
        <v>-0.24000000000160071</v>
      </c>
      <c r="R210" s="12">
        <f t="shared" si="7"/>
        <v>3231.3799999999983</v>
      </c>
      <c r="S210" s="12">
        <v>10844.5</v>
      </c>
    </row>
    <row r="211" spans="1:19" x14ac:dyDescent="0.25">
      <c r="A211" s="2" t="s">
        <v>440</v>
      </c>
      <c r="B211" s="1" t="s">
        <v>441</v>
      </c>
      <c r="C211" s="12">
        <v>13056</v>
      </c>
      <c r="D211" s="12">
        <v>0</v>
      </c>
      <c r="E211" s="12">
        <v>1016</v>
      </c>
      <c r="F211" s="12">
        <v>684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f t="shared" si="6"/>
        <v>14756</v>
      </c>
      <c r="O211" s="12">
        <v>1875.44</v>
      </c>
      <c r="P211" s="12">
        <v>1501.44</v>
      </c>
      <c r="Q211" s="12">
        <v>0.11999999999898137</v>
      </c>
      <c r="R211" s="12">
        <f t="shared" si="7"/>
        <v>3376.9999999999991</v>
      </c>
      <c r="S211" s="12">
        <v>11379</v>
      </c>
    </row>
    <row r="212" spans="1:19" x14ac:dyDescent="0.25">
      <c r="A212" s="2" t="s">
        <v>456</v>
      </c>
      <c r="B212" s="1" t="s">
        <v>457</v>
      </c>
      <c r="C212" s="12">
        <v>12620.8</v>
      </c>
      <c r="D212" s="12">
        <v>0</v>
      </c>
      <c r="E212" s="12">
        <v>1016</v>
      </c>
      <c r="F212" s="12">
        <v>684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f t="shared" si="6"/>
        <v>14320.8</v>
      </c>
      <c r="O212" s="12">
        <v>1782.48</v>
      </c>
      <c r="P212" s="12">
        <v>1451.39</v>
      </c>
      <c r="Q212" s="12">
        <v>-6.9999999999708962E-2</v>
      </c>
      <c r="R212" s="12">
        <f t="shared" si="7"/>
        <v>3233.8</v>
      </c>
      <c r="S212" s="12">
        <v>11087</v>
      </c>
    </row>
    <row r="213" spans="1:19" x14ac:dyDescent="0.25">
      <c r="A213" s="14"/>
      <c r="B213" s="6"/>
      <c r="C213" s="6" t="s">
        <v>545</v>
      </c>
      <c r="D213" s="6" t="s">
        <v>545</v>
      </c>
      <c r="E213" s="6" t="s">
        <v>545</v>
      </c>
      <c r="F213" s="6" t="s">
        <v>545</v>
      </c>
      <c r="G213" s="6" t="s">
        <v>545</v>
      </c>
      <c r="H213" s="6" t="s">
        <v>545</v>
      </c>
      <c r="I213" s="6" t="s">
        <v>545</v>
      </c>
      <c r="J213" s="6" t="s">
        <v>545</v>
      </c>
      <c r="K213" s="6" t="s">
        <v>545</v>
      </c>
      <c r="L213" s="6" t="s">
        <v>545</v>
      </c>
      <c r="M213" s="6" t="s">
        <v>545</v>
      </c>
      <c r="N213" s="6" t="s">
        <v>545</v>
      </c>
      <c r="O213" s="6" t="s">
        <v>545</v>
      </c>
      <c r="P213" s="6" t="s">
        <v>545</v>
      </c>
      <c r="Q213" s="6" t="s">
        <v>545</v>
      </c>
      <c r="R213" s="6" t="s">
        <v>545</v>
      </c>
      <c r="S213" s="6" t="s">
        <v>545</v>
      </c>
    </row>
    <row r="214" spans="1:19" x14ac:dyDescent="0.25">
      <c r="A214" s="11" t="s">
        <v>544</v>
      </c>
      <c r="C214" s="12"/>
      <c r="N214" s="12"/>
      <c r="R214" s="12"/>
    </row>
    <row r="215" spans="1:19" x14ac:dyDescent="0.25">
      <c r="A215" s="2" t="s">
        <v>338</v>
      </c>
      <c r="B215" s="1" t="s">
        <v>339</v>
      </c>
      <c r="C215" s="12">
        <v>10679.1</v>
      </c>
      <c r="D215" s="12">
        <v>0</v>
      </c>
      <c r="E215" s="12">
        <v>737</v>
      </c>
      <c r="F215" s="12">
        <v>455</v>
      </c>
      <c r="G215" s="12">
        <v>616.79999999999995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f t="shared" si="6"/>
        <v>12487.9</v>
      </c>
      <c r="O215" s="12">
        <v>1390.98</v>
      </c>
      <c r="P215" s="12">
        <v>1228.0999999999999</v>
      </c>
      <c r="Q215" s="12">
        <v>106.81999999999971</v>
      </c>
      <c r="R215" s="12">
        <f t="shared" si="7"/>
        <v>2725.8999999999996</v>
      </c>
      <c r="S215" s="12">
        <v>9762</v>
      </c>
    </row>
    <row r="216" spans="1:19" x14ac:dyDescent="0.25">
      <c r="A216" s="2" t="s">
        <v>340</v>
      </c>
      <c r="B216" s="1" t="s">
        <v>341</v>
      </c>
      <c r="C216" s="12">
        <v>11750.4</v>
      </c>
      <c r="D216" s="12">
        <v>0</v>
      </c>
      <c r="E216" s="12">
        <v>1016</v>
      </c>
      <c r="F216" s="12">
        <v>615.6</v>
      </c>
      <c r="G216" s="12">
        <v>410.72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250</v>
      </c>
      <c r="N216" s="12">
        <f t="shared" si="6"/>
        <v>14042.72</v>
      </c>
      <c r="O216" s="12">
        <v>1723.09</v>
      </c>
      <c r="P216" s="12">
        <v>1501.44</v>
      </c>
      <c r="Q216" s="12">
        <v>6516.6899999999987</v>
      </c>
      <c r="R216" s="12">
        <f t="shared" si="7"/>
        <v>9741.2199999999975</v>
      </c>
      <c r="S216" s="12">
        <v>4301.5</v>
      </c>
    </row>
    <row r="217" spans="1:19" x14ac:dyDescent="0.25">
      <c r="A217" s="2" t="s">
        <v>342</v>
      </c>
      <c r="B217" s="1" t="s">
        <v>343</v>
      </c>
      <c r="C217" s="12">
        <v>10679.1</v>
      </c>
      <c r="D217" s="12">
        <v>200</v>
      </c>
      <c r="E217" s="12">
        <v>737</v>
      </c>
      <c r="F217" s="12">
        <v>455</v>
      </c>
      <c r="G217" s="12">
        <v>410.72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f t="shared" si="6"/>
        <v>12481.82</v>
      </c>
      <c r="O217" s="12">
        <v>1389.68</v>
      </c>
      <c r="P217" s="12">
        <v>1228.0999999999999</v>
      </c>
      <c r="Q217" s="12">
        <v>106.54000000000087</v>
      </c>
      <c r="R217" s="12">
        <f t="shared" si="7"/>
        <v>2724.3200000000006</v>
      </c>
      <c r="S217" s="12">
        <v>9757.5</v>
      </c>
    </row>
    <row r="218" spans="1:19" x14ac:dyDescent="0.25">
      <c r="A218" s="2" t="s">
        <v>344</v>
      </c>
      <c r="B218" s="1" t="s">
        <v>345</v>
      </c>
      <c r="C218" s="12">
        <v>13056</v>
      </c>
      <c r="D218" s="12">
        <v>0</v>
      </c>
      <c r="E218" s="12">
        <v>1016</v>
      </c>
      <c r="F218" s="12">
        <v>684</v>
      </c>
      <c r="G218" s="12">
        <v>308.04000000000002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250</v>
      </c>
      <c r="N218" s="12">
        <f t="shared" si="6"/>
        <v>15314.04</v>
      </c>
      <c r="O218" s="12">
        <v>1994.64</v>
      </c>
      <c r="P218" s="12">
        <v>1501.44</v>
      </c>
      <c r="Q218" s="12">
        <v>4190.4600000000009</v>
      </c>
      <c r="R218" s="12">
        <f t="shared" si="7"/>
        <v>7686.5400000000009</v>
      </c>
      <c r="S218" s="12">
        <v>7627.5</v>
      </c>
    </row>
    <row r="219" spans="1:19" x14ac:dyDescent="0.25">
      <c r="A219" s="2" t="s">
        <v>346</v>
      </c>
      <c r="B219" s="1" t="s">
        <v>347</v>
      </c>
      <c r="C219" s="12">
        <v>13056</v>
      </c>
      <c r="D219" s="12">
        <v>0</v>
      </c>
      <c r="E219" s="12">
        <v>1016</v>
      </c>
      <c r="F219" s="12">
        <v>684</v>
      </c>
      <c r="G219" s="12">
        <v>205.36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f t="shared" si="6"/>
        <v>14961.36</v>
      </c>
      <c r="O219" s="12">
        <v>1919.32</v>
      </c>
      <c r="P219" s="12">
        <v>1501.44</v>
      </c>
      <c r="Q219" s="12">
        <v>130.60000000000036</v>
      </c>
      <c r="R219" s="12">
        <f t="shared" si="7"/>
        <v>3551.3600000000006</v>
      </c>
      <c r="S219" s="12">
        <v>11410</v>
      </c>
    </row>
    <row r="220" spans="1:19" x14ac:dyDescent="0.25">
      <c r="A220" s="2" t="s">
        <v>348</v>
      </c>
      <c r="B220" s="1" t="s">
        <v>349</v>
      </c>
      <c r="C220" s="12">
        <v>10679.1</v>
      </c>
      <c r="D220" s="12">
        <v>400</v>
      </c>
      <c r="E220" s="12">
        <v>737</v>
      </c>
      <c r="F220" s="12">
        <v>455</v>
      </c>
      <c r="G220" s="12">
        <v>205.36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f t="shared" si="6"/>
        <v>12476.460000000001</v>
      </c>
      <c r="O220" s="12">
        <v>1388.54</v>
      </c>
      <c r="P220" s="12">
        <v>1228.0999999999999</v>
      </c>
      <c r="Q220" s="12">
        <v>5446.8200000000015</v>
      </c>
      <c r="R220" s="12">
        <f t="shared" si="7"/>
        <v>8063.4600000000009</v>
      </c>
      <c r="S220" s="12">
        <v>4413</v>
      </c>
    </row>
    <row r="221" spans="1:19" x14ac:dyDescent="0.25">
      <c r="A221" s="2" t="s">
        <v>350</v>
      </c>
      <c r="B221" s="1" t="s">
        <v>351</v>
      </c>
      <c r="C221" s="12">
        <v>13010.66</v>
      </c>
      <c r="D221" s="12">
        <v>0</v>
      </c>
      <c r="E221" s="12">
        <v>1016</v>
      </c>
      <c r="F221" s="12">
        <v>684</v>
      </c>
      <c r="G221" s="12">
        <v>205.36</v>
      </c>
      <c r="H221" s="12">
        <v>1422.87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f t="shared" si="6"/>
        <v>16338.89</v>
      </c>
      <c r="O221" s="12">
        <v>2089.2199999999998</v>
      </c>
      <c r="P221" s="12">
        <v>1501.44</v>
      </c>
      <c r="Q221" s="12">
        <v>4282.7299999999996</v>
      </c>
      <c r="R221" s="12">
        <f t="shared" si="7"/>
        <v>7873.3899999999994</v>
      </c>
      <c r="S221" s="12">
        <v>8465.5</v>
      </c>
    </row>
    <row r="222" spans="1:19" x14ac:dyDescent="0.25">
      <c r="A222" s="2" t="s">
        <v>352</v>
      </c>
      <c r="B222" s="1" t="s">
        <v>353</v>
      </c>
      <c r="C222" s="12">
        <v>13056</v>
      </c>
      <c r="D222" s="12">
        <v>0</v>
      </c>
      <c r="E222" s="12">
        <v>1016</v>
      </c>
      <c r="F222" s="12">
        <v>684</v>
      </c>
      <c r="G222" s="12">
        <v>205.36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f t="shared" si="6"/>
        <v>14961.36</v>
      </c>
      <c r="O222" s="12">
        <v>1919.32</v>
      </c>
      <c r="P222" s="12">
        <v>1501.44</v>
      </c>
      <c r="Q222" s="12">
        <v>124.60000000000036</v>
      </c>
      <c r="R222" s="12">
        <f t="shared" si="7"/>
        <v>3545.3600000000006</v>
      </c>
      <c r="S222" s="12">
        <v>11416</v>
      </c>
    </row>
    <row r="223" spans="1:19" x14ac:dyDescent="0.25">
      <c r="A223" s="2" t="s">
        <v>354</v>
      </c>
      <c r="B223" s="1" t="s">
        <v>355</v>
      </c>
      <c r="C223" s="12">
        <v>13046.93</v>
      </c>
      <c r="D223" s="12">
        <v>0</v>
      </c>
      <c r="E223" s="12">
        <v>1016</v>
      </c>
      <c r="F223" s="12">
        <v>684</v>
      </c>
      <c r="G223" s="12">
        <v>205.36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f t="shared" si="6"/>
        <v>14952.29</v>
      </c>
      <c r="O223" s="12">
        <v>1917.38</v>
      </c>
      <c r="P223" s="12">
        <v>1501.44</v>
      </c>
      <c r="Q223" s="12">
        <v>6224.9700000000012</v>
      </c>
      <c r="R223" s="12">
        <f t="shared" si="7"/>
        <v>9643.7900000000009</v>
      </c>
      <c r="S223" s="12">
        <v>5308.5</v>
      </c>
    </row>
    <row r="224" spans="1:19" x14ac:dyDescent="0.25">
      <c r="A224" s="2" t="s">
        <v>356</v>
      </c>
      <c r="B224" s="1" t="s">
        <v>357</v>
      </c>
      <c r="C224" s="12">
        <v>10503.9</v>
      </c>
      <c r="D224" s="12">
        <v>0</v>
      </c>
      <c r="E224" s="12">
        <v>784</v>
      </c>
      <c r="F224" s="12">
        <v>499</v>
      </c>
      <c r="G224" s="12">
        <v>205.36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f t="shared" si="6"/>
        <v>11992.26</v>
      </c>
      <c r="O224" s="12">
        <v>1285.1199999999999</v>
      </c>
      <c r="P224" s="12">
        <v>1207.94</v>
      </c>
      <c r="Q224" s="12">
        <v>-0.2999999999992724</v>
      </c>
      <c r="R224" s="12">
        <f t="shared" si="7"/>
        <v>2492.7600000000007</v>
      </c>
      <c r="S224" s="12">
        <v>9499.5</v>
      </c>
    </row>
    <row r="225" spans="1:19" x14ac:dyDescent="0.25">
      <c r="A225" s="2" t="s">
        <v>358</v>
      </c>
      <c r="B225" s="1" t="s">
        <v>359</v>
      </c>
      <c r="C225" s="12">
        <v>13056</v>
      </c>
      <c r="D225" s="12">
        <v>0</v>
      </c>
      <c r="E225" s="12">
        <v>1016</v>
      </c>
      <c r="F225" s="12">
        <v>684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f t="shared" si="6"/>
        <v>14756</v>
      </c>
      <c r="O225" s="12">
        <v>1875.44</v>
      </c>
      <c r="P225" s="12">
        <v>1501.44</v>
      </c>
      <c r="Q225" s="12">
        <v>4608.619999999999</v>
      </c>
      <c r="R225" s="12">
        <f t="shared" si="7"/>
        <v>7985.4999999999991</v>
      </c>
      <c r="S225" s="12">
        <v>6770.5</v>
      </c>
    </row>
    <row r="226" spans="1:19" x14ac:dyDescent="0.25">
      <c r="A226" s="2" t="s">
        <v>360</v>
      </c>
      <c r="B226" s="1" t="s">
        <v>361</v>
      </c>
      <c r="C226" s="12">
        <v>13056</v>
      </c>
      <c r="D226" s="12">
        <v>0</v>
      </c>
      <c r="E226" s="12">
        <v>1016</v>
      </c>
      <c r="F226" s="12">
        <v>684</v>
      </c>
      <c r="G226" s="12">
        <v>0</v>
      </c>
      <c r="H226" s="12">
        <v>129.35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f t="shared" si="6"/>
        <v>14885.35</v>
      </c>
      <c r="O226" s="12">
        <v>1889.26</v>
      </c>
      <c r="P226" s="12">
        <v>1501.44</v>
      </c>
      <c r="Q226" s="12">
        <v>4353.6500000000015</v>
      </c>
      <c r="R226" s="12">
        <f t="shared" si="7"/>
        <v>7744.3500000000013</v>
      </c>
      <c r="S226" s="12">
        <v>7141</v>
      </c>
    </row>
    <row r="227" spans="1:19" x14ac:dyDescent="0.25">
      <c r="A227" s="2" t="s">
        <v>362</v>
      </c>
      <c r="B227" s="1" t="s">
        <v>363</v>
      </c>
      <c r="C227" s="12">
        <v>13056</v>
      </c>
      <c r="D227" s="12">
        <v>0</v>
      </c>
      <c r="E227" s="12">
        <v>1016</v>
      </c>
      <c r="F227" s="12">
        <v>684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f t="shared" si="6"/>
        <v>14756</v>
      </c>
      <c r="O227" s="12">
        <v>1875.44</v>
      </c>
      <c r="P227" s="12">
        <v>1501.44</v>
      </c>
      <c r="Q227" s="12">
        <v>9088.619999999999</v>
      </c>
      <c r="R227" s="12">
        <f t="shared" si="7"/>
        <v>12465.5</v>
      </c>
      <c r="S227" s="12">
        <v>2290.5</v>
      </c>
    </row>
    <row r="228" spans="1:19" x14ac:dyDescent="0.25">
      <c r="A228" s="2" t="s">
        <v>364</v>
      </c>
      <c r="B228" s="1" t="s">
        <v>365</v>
      </c>
      <c r="C228" s="12">
        <v>13056</v>
      </c>
      <c r="D228" s="12">
        <v>0</v>
      </c>
      <c r="E228" s="12">
        <v>1016</v>
      </c>
      <c r="F228" s="12">
        <v>684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f t="shared" si="6"/>
        <v>14756</v>
      </c>
      <c r="O228" s="12">
        <v>1875.44</v>
      </c>
      <c r="P228" s="12">
        <v>1501.44</v>
      </c>
      <c r="Q228" s="12">
        <v>5726.119999999999</v>
      </c>
      <c r="R228" s="12">
        <f t="shared" si="7"/>
        <v>9103</v>
      </c>
      <c r="S228" s="12">
        <v>5653</v>
      </c>
    </row>
    <row r="229" spans="1:19" x14ac:dyDescent="0.25">
      <c r="A229" s="2" t="s">
        <v>366</v>
      </c>
      <c r="B229" s="1" t="s">
        <v>367</v>
      </c>
      <c r="C229" s="12">
        <v>13686.9</v>
      </c>
      <c r="D229" s="12">
        <v>200</v>
      </c>
      <c r="E229" s="12">
        <v>788</v>
      </c>
      <c r="F229" s="12">
        <v>468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f t="shared" si="6"/>
        <v>15142.9</v>
      </c>
      <c r="O229" s="12">
        <v>1958.08</v>
      </c>
      <c r="P229" s="12">
        <v>1573.9</v>
      </c>
      <c r="Q229" s="12">
        <v>3461.92</v>
      </c>
      <c r="R229" s="12">
        <f t="shared" si="7"/>
        <v>6993.9</v>
      </c>
      <c r="S229" s="12">
        <v>8149</v>
      </c>
    </row>
    <row r="230" spans="1:19" x14ac:dyDescent="0.25">
      <c r="A230" s="2" t="s">
        <v>368</v>
      </c>
      <c r="B230" s="1" t="s">
        <v>369</v>
      </c>
      <c r="C230" s="12">
        <v>13056</v>
      </c>
      <c r="D230" s="12">
        <v>0</v>
      </c>
      <c r="E230" s="12">
        <v>1016</v>
      </c>
      <c r="F230" s="12">
        <v>433.2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f t="shared" si="6"/>
        <v>14505.2</v>
      </c>
      <c r="O230" s="12">
        <f>937.72-23.33</f>
        <v>914.39</v>
      </c>
      <c r="P230" s="12">
        <v>1501.44</v>
      </c>
      <c r="Q230" s="12">
        <v>2536.3700000000008</v>
      </c>
      <c r="R230" s="12">
        <f t="shared" si="7"/>
        <v>4952.2000000000007</v>
      </c>
      <c r="S230" s="12">
        <v>9553</v>
      </c>
    </row>
    <row r="231" spans="1:19" x14ac:dyDescent="0.25">
      <c r="A231" s="2" t="s">
        <v>370</v>
      </c>
      <c r="B231" s="1" t="s">
        <v>371</v>
      </c>
      <c r="C231" s="12">
        <v>13056</v>
      </c>
      <c r="D231" s="12">
        <v>0</v>
      </c>
      <c r="E231" s="12">
        <v>1016</v>
      </c>
      <c r="F231" s="12">
        <v>684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f t="shared" si="6"/>
        <v>14756</v>
      </c>
      <c r="O231" s="12">
        <v>1875.44</v>
      </c>
      <c r="P231" s="12">
        <v>1501.44</v>
      </c>
      <c r="Q231" s="12">
        <v>3254.619999999999</v>
      </c>
      <c r="R231" s="12">
        <f t="shared" si="7"/>
        <v>6631.4999999999991</v>
      </c>
      <c r="S231" s="12">
        <v>8124.5</v>
      </c>
    </row>
    <row r="232" spans="1:19" x14ac:dyDescent="0.25">
      <c r="A232" s="2" t="s">
        <v>372</v>
      </c>
      <c r="B232" s="1" t="s">
        <v>373</v>
      </c>
      <c r="C232" s="12">
        <v>13056</v>
      </c>
      <c r="D232" s="12">
        <v>0</v>
      </c>
      <c r="E232" s="12">
        <v>1016</v>
      </c>
      <c r="F232" s="12">
        <v>684</v>
      </c>
      <c r="G232" s="12">
        <v>0</v>
      </c>
      <c r="H232" s="12">
        <v>258.7</v>
      </c>
      <c r="I232" s="12">
        <v>0</v>
      </c>
      <c r="J232" s="12">
        <v>0</v>
      </c>
      <c r="K232" s="12">
        <v>0</v>
      </c>
      <c r="L232" s="12">
        <v>0</v>
      </c>
      <c r="M232" s="12">
        <v>435.2</v>
      </c>
      <c r="N232" s="12">
        <f t="shared" si="6"/>
        <v>15449.900000000001</v>
      </c>
      <c r="O232" s="12">
        <v>1949.55</v>
      </c>
      <c r="P232" s="12">
        <v>1501.44</v>
      </c>
      <c r="Q232" s="12">
        <v>5967.4100000000017</v>
      </c>
      <c r="R232" s="12">
        <f t="shared" si="7"/>
        <v>9418.4000000000015</v>
      </c>
      <c r="S232" s="12">
        <v>6031.5</v>
      </c>
    </row>
    <row r="233" spans="1:19" x14ac:dyDescent="0.25">
      <c r="A233" s="2" t="s">
        <v>374</v>
      </c>
      <c r="B233" s="1" t="s">
        <v>375</v>
      </c>
      <c r="C233" s="12">
        <v>13056</v>
      </c>
      <c r="D233" s="12">
        <v>0</v>
      </c>
      <c r="E233" s="12">
        <v>1016</v>
      </c>
      <c r="F233" s="12">
        <v>684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f t="shared" si="6"/>
        <v>14756</v>
      </c>
      <c r="O233" s="12">
        <v>1875.44</v>
      </c>
      <c r="P233" s="12">
        <v>1501.44</v>
      </c>
      <c r="Q233" s="12">
        <v>130.61999999999898</v>
      </c>
      <c r="R233" s="12">
        <f t="shared" si="7"/>
        <v>3507.4999999999991</v>
      </c>
      <c r="S233" s="12">
        <v>11248.5</v>
      </c>
    </row>
    <row r="234" spans="1:19" x14ac:dyDescent="0.25">
      <c r="A234" s="2" t="s">
        <v>378</v>
      </c>
      <c r="B234" s="1" t="s">
        <v>379</v>
      </c>
      <c r="C234" s="12">
        <v>14004.9</v>
      </c>
      <c r="D234" s="12">
        <v>200</v>
      </c>
      <c r="E234" s="12">
        <v>1046</v>
      </c>
      <c r="F234" s="12">
        <v>666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f t="shared" si="6"/>
        <v>15916.9</v>
      </c>
      <c r="O234" s="12">
        <v>2123.42</v>
      </c>
      <c r="P234" s="12">
        <v>1610.56</v>
      </c>
      <c r="Q234" s="12">
        <v>1009.9200000000001</v>
      </c>
      <c r="R234" s="12">
        <f t="shared" si="7"/>
        <v>4743.8999999999996</v>
      </c>
      <c r="S234" s="12">
        <v>11173</v>
      </c>
    </row>
    <row r="235" spans="1:19" x14ac:dyDescent="0.25">
      <c r="A235" s="2" t="s">
        <v>380</v>
      </c>
      <c r="B235" s="1" t="s">
        <v>381</v>
      </c>
      <c r="C235" s="12">
        <v>13056</v>
      </c>
      <c r="D235" s="12">
        <v>0</v>
      </c>
      <c r="E235" s="12">
        <v>1016</v>
      </c>
      <c r="F235" s="12">
        <v>547.20000000000005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f t="shared" si="6"/>
        <v>14619.2</v>
      </c>
      <c r="O235" s="12">
        <v>1339.19</v>
      </c>
      <c r="P235" s="12">
        <v>1501.44</v>
      </c>
      <c r="Q235" s="12">
        <v>130.56999999999971</v>
      </c>
      <c r="R235" s="12">
        <f t="shared" si="7"/>
        <v>2971.2</v>
      </c>
      <c r="S235" s="12">
        <v>11648</v>
      </c>
    </row>
    <row r="236" spans="1:19" x14ac:dyDescent="0.25">
      <c r="A236" s="2" t="s">
        <v>382</v>
      </c>
      <c r="B236" s="1" t="s">
        <v>383</v>
      </c>
      <c r="C236" s="12">
        <v>13056</v>
      </c>
      <c r="D236" s="12">
        <v>0</v>
      </c>
      <c r="E236" s="12">
        <v>1016</v>
      </c>
      <c r="F236" s="12">
        <v>684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f t="shared" si="6"/>
        <v>14756</v>
      </c>
      <c r="O236" s="12">
        <v>1875.44</v>
      </c>
      <c r="P236" s="12">
        <v>1501.44</v>
      </c>
      <c r="Q236" s="12">
        <v>130.61999999999898</v>
      </c>
      <c r="R236" s="12">
        <f t="shared" si="7"/>
        <v>3507.4999999999991</v>
      </c>
      <c r="S236" s="12">
        <v>11248.5</v>
      </c>
    </row>
    <row r="237" spans="1:19" x14ac:dyDescent="0.25">
      <c r="A237" s="2" t="s">
        <v>384</v>
      </c>
      <c r="B237" s="1" t="s">
        <v>385</v>
      </c>
      <c r="C237" s="12">
        <v>13046.93</v>
      </c>
      <c r="D237" s="12">
        <v>0</v>
      </c>
      <c r="E237" s="12">
        <v>1016</v>
      </c>
      <c r="F237" s="12">
        <v>684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f t="shared" si="6"/>
        <v>14746.93</v>
      </c>
      <c r="O237" s="12">
        <v>1873.51</v>
      </c>
      <c r="P237" s="12">
        <v>1501.44</v>
      </c>
      <c r="Q237" s="12">
        <v>1246.4799999999996</v>
      </c>
      <c r="R237" s="12">
        <f t="shared" si="7"/>
        <v>4621.4299999999994</v>
      </c>
      <c r="S237" s="12">
        <v>10125.5</v>
      </c>
    </row>
    <row r="238" spans="1:19" x14ac:dyDescent="0.25">
      <c r="A238" s="2" t="s">
        <v>386</v>
      </c>
      <c r="B238" s="1" t="s">
        <v>387</v>
      </c>
      <c r="C238" s="12">
        <v>14733</v>
      </c>
      <c r="D238" s="12">
        <v>200</v>
      </c>
      <c r="E238" s="12">
        <v>1093</v>
      </c>
      <c r="F238" s="12">
        <v>679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f t="shared" si="6"/>
        <v>16705</v>
      </c>
      <c r="O238" s="12">
        <v>2291.7600000000002</v>
      </c>
      <c r="P238" s="12">
        <v>1694.3</v>
      </c>
      <c r="Q238" s="12">
        <v>2715.4399999999987</v>
      </c>
      <c r="R238" s="12">
        <f t="shared" si="7"/>
        <v>6701.4999999999991</v>
      </c>
      <c r="S238" s="12">
        <v>10003.5</v>
      </c>
    </row>
    <row r="239" spans="1:19" x14ac:dyDescent="0.25">
      <c r="A239" s="2" t="s">
        <v>388</v>
      </c>
      <c r="B239" s="1" t="s">
        <v>389</v>
      </c>
      <c r="C239" s="12">
        <v>6528</v>
      </c>
      <c r="D239" s="12">
        <v>0</v>
      </c>
      <c r="E239" s="12">
        <v>508</v>
      </c>
      <c r="F239" s="12">
        <v>342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2611.1999999999998</v>
      </c>
      <c r="N239" s="12">
        <f t="shared" si="6"/>
        <v>9989.2000000000007</v>
      </c>
      <c r="O239" s="12">
        <v>1495.48</v>
      </c>
      <c r="P239" s="12">
        <v>750.72</v>
      </c>
      <c r="Q239" s="12">
        <v>0</v>
      </c>
      <c r="R239" s="12">
        <f t="shared" si="7"/>
        <v>2246.1999999999998</v>
      </c>
      <c r="S239" s="12">
        <v>7743</v>
      </c>
    </row>
    <row r="240" spans="1:19" x14ac:dyDescent="0.25">
      <c r="A240" s="2" t="s">
        <v>390</v>
      </c>
      <c r="B240" s="1" t="s">
        <v>391</v>
      </c>
      <c r="C240" s="12">
        <v>13056</v>
      </c>
      <c r="D240" s="12">
        <v>0</v>
      </c>
      <c r="E240" s="12">
        <v>1016</v>
      </c>
      <c r="F240" s="12">
        <v>684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f t="shared" si="6"/>
        <v>14756</v>
      </c>
      <c r="O240" s="12">
        <v>1875.44</v>
      </c>
      <c r="P240" s="12">
        <v>1501.44</v>
      </c>
      <c r="Q240" s="12">
        <v>-0.38000000000101863</v>
      </c>
      <c r="R240" s="12">
        <f t="shared" si="7"/>
        <v>3376.4999999999991</v>
      </c>
      <c r="S240" s="12">
        <v>11379.5</v>
      </c>
    </row>
    <row r="241" spans="1:19" x14ac:dyDescent="0.25">
      <c r="A241" s="2" t="s">
        <v>442</v>
      </c>
      <c r="B241" s="1" t="s">
        <v>443</v>
      </c>
      <c r="C241" s="12">
        <v>10653.14</v>
      </c>
      <c r="D241" s="12">
        <v>0</v>
      </c>
      <c r="E241" s="12">
        <v>737</v>
      </c>
      <c r="F241" s="12">
        <v>455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f t="shared" ref="N241:N249" si="8">SUM(C241:M241)</f>
        <v>11845.14</v>
      </c>
      <c r="O241" s="12">
        <v>1254.26</v>
      </c>
      <c r="P241" s="12">
        <v>1228.0899999999999</v>
      </c>
      <c r="Q241" s="12">
        <v>-0.21000000000094587</v>
      </c>
      <c r="R241" s="12">
        <f t="shared" ref="R241:R249" si="9">SUM(O241:Q241)</f>
        <v>2482.139999999999</v>
      </c>
      <c r="S241" s="12">
        <v>9363</v>
      </c>
    </row>
    <row r="242" spans="1:19" x14ac:dyDescent="0.25">
      <c r="A242" s="2" t="s">
        <v>444</v>
      </c>
      <c r="B242" s="1" t="s">
        <v>445</v>
      </c>
      <c r="C242" s="12">
        <v>13046.93</v>
      </c>
      <c r="D242" s="12">
        <v>0</v>
      </c>
      <c r="E242" s="12">
        <v>1016</v>
      </c>
      <c r="F242" s="12">
        <v>684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f t="shared" si="8"/>
        <v>14746.93</v>
      </c>
      <c r="O242" s="12">
        <v>1873.51</v>
      </c>
      <c r="P242" s="12">
        <v>1501.44</v>
      </c>
      <c r="Q242" s="12">
        <v>-2.0000000000436557E-2</v>
      </c>
      <c r="R242" s="12">
        <f t="shared" si="9"/>
        <v>3374.9299999999994</v>
      </c>
      <c r="S242" s="12">
        <v>11372</v>
      </c>
    </row>
    <row r="243" spans="1:19" x14ac:dyDescent="0.25">
      <c r="A243" s="2" t="s">
        <v>446</v>
      </c>
      <c r="B243" s="1" t="s">
        <v>447</v>
      </c>
      <c r="C243" s="12">
        <v>13056</v>
      </c>
      <c r="D243" s="12">
        <v>0</v>
      </c>
      <c r="E243" s="12">
        <v>1016</v>
      </c>
      <c r="F243" s="12">
        <v>684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f t="shared" si="8"/>
        <v>14756</v>
      </c>
      <c r="O243" s="12">
        <v>1875.44</v>
      </c>
      <c r="P243" s="12">
        <v>1501.44</v>
      </c>
      <c r="Q243" s="12">
        <v>-0.38000000000101863</v>
      </c>
      <c r="R243" s="12">
        <f t="shared" si="9"/>
        <v>3376.4999999999991</v>
      </c>
      <c r="S243" s="12">
        <v>11379.5</v>
      </c>
    </row>
    <row r="244" spans="1:19" x14ac:dyDescent="0.25">
      <c r="A244" s="2" t="s">
        <v>448</v>
      </c>
      <c r="B244" s="1" t="s">
        <v>449</v>
      </c>
      <c r="C244" s="12">
        <v>13056</v>
      </c>
      <c r="D244" s="12">
        <v>0</v>
      </c>
      <c r="E244" s="12">
        <v>1016</v>
      </c>
      <c r="F244" s="12">
        <v>684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f t="shared" si="8"/>
        <v>14756</v>
      </c>
      <c r="O244" s="12">
        <v>1875.44</v>
      </c>
      <c r="P244" s="12">
        <v>1501.44</v>
      </c>
      <c r="Q244" s="12">
        <v>0.11999999999898137</v>
      </c>
      <c r="R244" s="12">
        <f t="shared" si="9"/>
        <v>3376.9999999999991</v>
      </c>
      <c r="S244" s="12">
        <v>11379</v>
      </c>
    </row>
    <row r="245" spans="1:19" x14ac:dyDescent="0.25">
      <c r="A245" s="2" t="s">
        <v>450</v>
      </c>
      <c r="B245" s="1" t="s">
        <v>451</v>
      </c>
      <c r="C245" s="12">
        <v>13056</v>
      </c>
      <c r="D245" s="12">
        <v>0</v>
      </c>
      <c r="E245" s="12">
        <v>1016</v>
      </c>
      <c r="F245" s="12">
        <v>684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f t="shared" si="8"/>
        <v>14756</v>
      </c>
      <c r="O245" s="12">
        <v>1875.44</v>
      </c>
      <c r="P245" s="12">
        <v>1501.44</v>
      </c>
      <c r="Q245" s="12">
        <v>0.11999999999898137</v>
      </c>
      <c r="R245" s="12">
        <f t="shared" si="9"/>
        <v>3376.9999999999991</v>
      </c>
      <c r="S245" s="12">
        <v>11379</v>
      </c>
    </row>
    <row r="246" spans="1:19" x14ac:dyDescent="0.25">
      <c r="A246" s="2" t="s">
        <v>452</v>
      </c>
      <c r="B246" s="1" t="s">
        <v>453</v>
      </c>
      <c r="C246" s="12">
        <v>13056</v>
      </c>
      <c r="D246" s="12">
        <v>0</v>
      </c>
      <c r="E246" s="12">
        <v>1016</v>
      </c>
      <c r="F246" s="12">
        <v>684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f t="shared" si="8"/>
        <v>14756</v>
      </c>
      <c r="O246" s="12">
        <v>1875.44</v>
      </c>
      <c r="P246" s="12">
        <v>1501.44</v>
      </c>
      <c r="Q246" s="12">
        <v>1202.619999999999</v>
      </c>
      <c r="R246" s="12">
        <f t="shared" si="9"/>
        <v>4579.4999999999991</v>
      </c>
      <c r="S246" s="12">
        <v>10176.5</v>
      </c>
    </row>
    <row r="247" spans="1:19" x14ac:dyDescent="0.25">
      <c r="A247" s="14"/>
      <c r="B247" s="6"/>
      <c r="C247" s="6" t="s">
        <v>545</v>
      </c>
      <c r="D247" s="6" t="s">
        <v>545</v>
      </c>
      <c r="E247" s="6" t="s">
        <v>545</v>
      </c>
      <c r="F247" s="6" t="s">
        <v>545</v>
      </c>
      <c r="G247" s="6" t="s">
        <v>545</v>
      </c>
      <c r="H247" s="6" t="s">
        <v>545</v>
      </c>
      <c r="I247" s="6" t="s">
        <v>545</v>
      </c>
      <c r="J247" s="6" t="s">
        <v>545</v>
      </c>
      <c r="K247" s="6" t="s">
        <v>545</v>
      </c>
      <c r="L247" s="6" t="s">
        <v>545</v>
      </c>
      <c r="M247" s="6" t="s">
        <v>545</v>
      </c>
      <c r="N247" s="6" t="s">
        <v>545</v>
      </c>
      <c r="O247" s="6" t="s">
        <v>545</v>
      </c>
      <c r="P247" s="6" t="s">
        <v>545</v>
      </c>
      <c r="Q247" s="6" t="s">
        <v>545</v>
      </c>
      <c r="R247" s="6" t="s">
        <v>545</v>
      </c>
      <c r="S247" s="6" t="s">
        <v>545</v>
      </c>
    </row>
    <row r="248" spans="1:19" x14ac:dyDescent="0.25">
      <c r="A248" s="11" t="s">
        <v>554</v>
      </c>
      <c r="C248" s="12"/>
      <c r="N248" s="12"/>
      <c r="R248" s="12"/>
    </row>
    <row r="249" spans="1:19" x14ac:dyDescent="0.25">
      <c r="A249" s="2" t="s">
        <v>418</v>
      </c>
      <c r="B249" s="1" t="s">
        <v>419</v>
      </c>
      <c r="C249" s="12">
        <v>29713.8</v>
      </c>
      <c r="D249" s="12">
        <v>0</v>
      </c>
      <c r="E249" s="12">
        <v>1074.48</v>
      </c>
      <c r="F249" s="12">
        <v>723.8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f t="shared" si="8"/>
        <v>31512.079999999998</v>
      </c>
      <c r="O249" s="12">
        <v>5618.9</v>
      </c>
      <c r="P249" s="12">
        <v>3417.08</v>
      </c>
      <c r="Q249" s="12">
        <v>9.9999999998544808E-2</v>
      </c>
      <c r="R249" s="12">
        <f t="shared" si="9"/>
        <v>9036.0799999999981</v>
      </c>
      <c r="S249" s="12">
        <v>22476</v>
      </c>
    </row>
    <row r="250" spans="1:19" x14ac:dyDescent="0.25">
      <c r="A250" s="14"/>
      <c r="B250" s="6"/>
      <c r="C250" s="6" t="s">
        <v>545</v>
      </c>
      <c r="D250" s="6" t="s">
        <v>545</v>
      </c>
      <c r="E250" s="6" t="s">
        <v>545</v>
      </c>
      <c r="F250" s="6" t="s">
        <v>545</v>
      </c>
      <c r="G250" s="6" t="s">
        <v>545</v>
      </c>
      <c r="H250" s="6" t="s">
        <v>545</v>
      </c>
      <c r="I250" s="6" t="s">
        <v>545</v>
      </c>
      <c r="J250" s="6" t="s">
        <v>545</v>
      </c>
      <c r="K250" s="6" t="s">
        <v>545</v>
      </c>
      <c r="L250" s="6" t="s">
        <v>545</v>
      </c>
      <c r="M250" s="6" t="s">
        <v>545</v>
      </c>
      <c r="N250" s="6" t="s">
        <v>545</v>
      </c>
      <c r="O250" s="6" t="s">
        <v>545</v>
      </c>
      <c r="P250" s="6" t="s">
        <v>545</v>
      </c>
      <c r="Q250" s="6" t="s">
        <v>545</v>
      </c>
      <c r="R250" s="6" t="s">
        <v>545</v>
      </c>
      <c r="S250" s="6" t="s">
        <v>545</v>
      </c>
    </row>
    <row r="251" spans="1:19" x14ac:dyDescent="0.25">
      <c r="A251" s="2" t="s">
        <v>392</v>
      </c>
      <c r="B251" s="1" t="s">
        <v>392</v>
      </c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</row>
  </sheetData>
  <mergeCells count="4">
    <mergeCell ref="B1:C1"/>
    <mergeCell ref="B2:R2"/>
    <mergeCell ref="B3:R3"/>
    <mergeCell ref="B4:R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9"/>
  <sheetViews>
    <sheetView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8" style="2" customWidth="1"/>
    <col min="2" max="2" width="26.5703125" style="1" customWidth="1"/>
    <col min="3" max="11" width="11" style="1" bestFit="1" customWidth="1"/>
    <col min="12" max="12" width="13" style="1" bestFit="1" customWidth="1"/>
    <col min="13" max="13" width="13.5703125" style="1" bestFit="1" customWidth="1"/>
    <col min="14" max="14" width="11" style="1" bestFit="1" customWidth="1"/>
    <col min="15" max="16" width="12.28515625" style="1" bestFit="1" customWidth="1"/>
    <col min="17" max="17" width="12.7109375" style="1" bestFit="1" customWidth="1"/>
    <col min="18" max="18" width="11" style="1" bestFit="1" customWidth="1"/>
    <col min="19" max="16384" width="11.42578125" style="16"/>
  </cols>
  <sheetData>
    <row r="1" spans="1:18" ht="18" x14ac:dyDescent="0.25">
      <c r="A1" s="4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 x14ac:dyDescent="0.25">
      <c r="B2" s="28" t="s">
        <v>561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1"/>
    </row>
    <row r="3" spans="1:18" x14ac:dyDescent="0.25">
      <c r="B3" s="26" t="s">
        <v>562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8" ht="24" thickBot="1" x14ac:dyDescent="0.3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552</v>
      </c>
      <c r="J5" s="8" t="s">
        <v>551</v>
      </c>
      <c r="K5" s="8" t="s">
        <v>393</v>
      </c>
      <c r="L5" s="9" t="s">
        <v>7</v>
      </c>
      <c r="M5" s="9" t="s">
        <v>8</v>
      </c>
      <c r="N5" s="8" t="s">
        <v>546</v>
      </c>
      <c r="O5" s="8" t="s">
        <v>547</v>
      </c>
      <c r="P5" s="9" t="s">
        <v>9</v>
      </c>
      <c r="Q5" s="9" t="s">
        <v>10</v>
      </c>
      <c r="R5" s="10" t="s">
        <v>11</v>
      </c>
    </row>
    <row r="6" spans="1:18" ht="15.75" thickTop="1" x14ac:dyDescent="0.25">
      <c r="A6" s="11" t="s">
        <v>532</v>
      </c>
    </row>
    <row r="7" spans="1:18" x14ac:dyDescent="0.25">
      <c r="A7" s="2" t="s">
        <v>12</v>
      </c>
      <c r="B7" s="1" t="s">
        <v>13</v>
      </c>
      <c r="C7" s="12">
        <v>10265.4</v>
      </c>
      <c r="D7" s="12">
        <v>400</v>
      </c>
      <c r="E7" s="12">
        <v>719</v>
      </c>
      <c r="F7" s="12">
        <v>497</v>
      </c>
      <c r="G7" s="12">
        <v>513.41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f>SUM(C7:L7)</f>
        <v>12394.81</v>
      </c>
      <c r="N7" s="12">
        <v>1371.09</v>
      </c>
      <c r="O7" s="12">
        <v>1180.52</v>
      </c>
      <c r="P7" s="12">
        <v>1999.7000000000007</v>
      </c>
      <c r="Q7" s="12">
        <f>SUM(N7:P7)</f>
        <v>4551.3100000000004</v>
      </c>
      <c r="R7" s="12">
        <v>7843.5</v>
      </c>
    </row>
    <row r="8" spans="1:18" x14ac:dyDescent="0.25">
      <c r="A8" s="2" t="s">
        <v>14</v>
      </c>
      <c r="B8" s="1" t="s">
        <v>15</v>
      </c>
      <c r="C8" s="12">
        <v>11032.63</v>
      </c>
      <c r="D8" s="12">
        <v>0</v>
      </c>
      <c r="E8" s="12">
        <v>820</v>
      </c>
      <c r="F8" s="12">
        <v>510</v>
      </c>
      <c r="G8" s="12">
        <v>225.9</v>
      </c>
      <c r="H8" s="12">
        <v>0</v>
      </c>
      <c r="I8" s="12">
        <v>0</v>
      </c>
      <c r="J8" s="12">
        <v>0</v>
      </c>
      <c r="K8" s="12">
        <v>0</v>
      </c>
      <c r="L8" s="12">
        <v>368.3</v>
      </c>
      <c r="M8" s="12">
        <f t="shared" ref="M8:M62" si="0">SUM(C8:L8)</f>
        <v>12956.829999999998</v>
      </c>
      <c r="N8" s="12">
        <v>1451.81</v>
      </c>
      <c r="O8" s="12">
        <v>1270.6400000000001</v>
      </c>
      <c r="P8" s="12">
        <v>-0.12000000000261934</v>
      </c>
      <c r="Q8" s="12">
        <f t="shared" ref="Q8:Q62" si="1">SUM(N8:P8)</f>
        <v>2722.3299999999972</v>
      </c>
      <c r="R8" s="12">
        <v>10234.5</v>
      </c>
    </row>
    <row r="9" spans="1:18" x14ac:dyDescent="0.25">
      <c r="A9" s="2" t="s">
        <v>16</v>
      </c>
      <c r="B9" s="1" t="s">
        <v>17</v>
      </c>
      <c r="C9" s="12">
        <v>10662.9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f t="shared" si="0"/>
        <v>12004.9</v>
      </c>
      <c r="N9" s="12">
        <v>1287.82</v>
      </c>
      <c r="O9" s="12">
        <v>1226.24</v>
      </c>
      <c r="P9" s="12">
        <v>649.84000000000015</v>
      </c>
      <c r="Q9" s="12">
        <f t="shared" si="1"/>
        <v>3163.9</v>
      </c>
      <c r="R9" s="12">
        <v>8841</v>
      </c>
    </row>
    <row r="10" spans="1:18" x14ac:dyDescent="0.25">
      <c r="A10" s="2" t="s">
        <v>18</v>
      </c>
      <c r="B10" s="1" t="s">
        <v>19</v>
      </c>
      <c r="C10" s="12">
        <v>47106</v>
      </c>
      <c r="D10" s="12">
        <v>0</v>
      </c>
      <c r="E10" s="12">
        <v>1808</v>
      </c>
      <c r="F10" s="12">
        <v>1299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f t="shared" si="0"/>
        <v>50213</v>
      </c>
      <c r="N10" s="12">
        <v>10829.78</v>
      </c>
      <c r="O10" s="12">
        <v>5417.2</v>
      </c>
      <c r="P10" s="12">
        <v>4508.5200000000041</v>
      </c>
      <c r="Q10" s="12">
        <f t="shared" si="1"/>
        <v>20755.500000000004</v>
      </c>
      <c r="R10" s="12">
        <v>29457.5</v>
      </c>
    </row>
    <row r="11" spans="1:18" x14ac:dyDescent="0.25">
      <c r="A11" s="2" t="s">
        <v>20</v>
      </c>
      <c r="B11" s="1" t="s">
        <v>21</v>
      </c>
      <c r="C11" s="12">
        <v>10662.9</v>
      </c>
      <c r="D11" s="12">
        <v>0</v>
      </c>
      <c r="E11" s="12">
        <v>825</v>
      </c>
      <c r="F11" s="12">
        <v>517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f t="shared" si="0"/>
        <v>12004.9</v>
      </c>
      <c r="N11" s="12">
        <v>1287.82</v>
      </c>
      <c r="O11" s="12">
        <v>1226.24</v>
      </c>
      <c r="P11" s="12">
        <v>3928.34</v>
      </c>
      <c r="Q11" s="12">
        <f t="shared" si="1"/>
        <v>6442.4</v>
      </c>
      <c r="R11" s="12">
        <v>5562.5</v>
      </c>
    </row>
    <row r="12" spans="1:18" x14ac:dyDescent="0.25">
      <c r="A12" s="2" t="s">
        <v>22</v>
      </c>
      <c r="B12" s="1" t="s">
        <v>23</v>
      </c>
      <c r="C12" s="12">
        <v>11049.3</v>
      </c>
      <c r="D12" s="12">
        <v>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368.31</v>
      </c>
      <c r="M12" s="12">
        <f t="shared" si="0"/>
        <v>12747.609999999999</v>
      </c>
      <c r="N12" s="12">
        <v>1407.12</v>
      </c>
      <c r="O12" s="12">
        <v>1270.6600000000001</v>
      </c>
      <c r="P12" s="12">
        <v>0.32999999999810825</v>
      </c>
      <c r="Q12" s="12">
        <f t="shared" si="1"/>
        <v>2678.1099999999979</v>
      </c>
      <c r="R12" s="12">
        <v>10069.5</v>
      </c>
    </row>
    <row r="13" spans="1:18" x14ac:dyDescent="0.25">
      <c r="A13" s="2" t="s">
        <v>24</v>
      </c>
      <c r="B13" s="1" t="s">
        <v>25</v>
      </c>
      <c r="C13" s="12">
        <v>11049.3</v>
      </c>
      <c r="D13" s="12">
        <v>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f t="shared" si="0"/>
        <v>12379.3</v>
      </c>
      <c r="N13" s="12">
        <v>1367.78</v>
      </c>
      <c r="O13" s="12">
        <v>1270.6600000000001</v>
      </c>
      <c r="P13" s="12">
        <v>0.35999999999876309</v>
      </c>
      <c r="Q13" s="12">
        <f t="shared" si="1"/>
        <v>2638.7999999999988</v>
      </c>
      <c r="R13" s="12">
        <v>9740.5</v>
      </c>
    </row>
    <row r="14" spans="1:18" x14ac:dyDescent="0.25">
      <c r="A14" s="2" t="s">
        <v>396</v>
      </c>
      <c r="B14" s="1" t="s">
        <v>397</v>
      </c>
      <c r="C14" s="12">
        <v>20272.2</v>
      </c>
      <c r="D14" s="12">
        <v>200</v>
      </c>
      <c r="E14" s="12">
        <v>1206</v>
      </c>
      <c r="F14" s="12">
        <v>755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f t="shared" si="0"/>
        <v>22433.200000000001</v>
      </c>
      <c r="N14" s="12">
        <v>3515.3</v>
      </c>
      <c r="O14" s="12">
        <v>2331.3000000000002</v>
      </c>
      <c r="P14" s="12">
        <v>1350.0999999999985</v>
      </c>
      <c r="Q14" s="12">
        <f t="shared" si="1"/>
        <v>7196.6999999999989</v>
      </c>
      <c r="R14" s="12">
        <v>15236.5</v>
      </c>
    </row>
    <row r="15" spans="1:18" x14ac:dyDescent="0.25">
      <c r="A15" s="2" t="s">
        <v>398</v>
      </c>
      <c r="B15" s="1" t="s">
        <v>399</v>
      </c>
      <c r="C15" s="12">
        <v>29713.8</v>
      </c>
      <c r="D15" s="12">
        <v>0</v>
      </c>
      <c r="E15" s="12">
        <v>1074.3800000000001</v>
      </c>
      <c r="F15" s="12">
        <v>723.8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f t="shared" si="0"/>
        <v>31511.98</v>
      </c>
      <c r="N15" s="12">
        <v>5618.88</v>
      </c>
      <c r="O15" s="12">
        <v>3417.08</v>
      </c>
      <c r="P15" s="12">
        <v>3602.0200000000004</v>
      </c>
      <c r="Q15" s="12">
        <f t="shared" si="1"/>
        <v>12637.98</v>
      </c>
      <c r="R15" s="12">
        <v>18874</v>
      </c>
    </row>
    <row r="16" spans="1:18" x14ac:dyDescent="0.25">
      <c r="A16" s="2" t="s">
        <v>420</v>
      </c>
      <c r="B16" s="1" t="s">
        <v>421</v>
      </c>
      <c r="C16" s="12">
        <v>11597.1</v>
      </c>
      <c r="D16" s="12">
        <v>400</v>
      </c>
      <c r="E16" s="12">
        <v>815</v>
      </c>
      <c r="F16" s="12">
        <v>496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386.57</v>
      </c>
      <c r="M16" s="12">
        <f t="shared" si="0"/>
        <v>13694.67</v>
      </c>
      <c r="N16" s="12">
        <v>1607.46</v>
      </c>
      <c r="O16" s="12">
        <v>1333.66</v>
      </c>
      <c r="P16" s="12">
        <v>-0.4500000000007276</v>
      </c>
      <c r="Q16" s="12">
        <f t="shared" si="1"/>
        <v>2940.6699999999992</v>
      </c>
      <c r="R16" s="12">
        <v>10754</v>
      </c>
    </row>
    <row r="17" spans="1:18" x14ac:dyDescent="0.25">
      <c r="A17" s="14"/>
      <c r="B17" s="6"/>
      <c r="C17" s="6" t="s">
        <v>545</v>
      </c>
      <c r="D17" s="6" t="s">
        <v>545</v>
      </c>
      <c r="E17" s="6" t="s">
        <v>545</v>
      </c>
      <c r="F17" s="6" t="s">
        <v>545</v>
      </c>
      <c r="G17" s="6" t="s">
        <v>545</v>
      </c>
      <c r="H17" s="6" t="s">
        <v>545</v>
      </c>
      <c r="I17" s="6" t="s">
        <v>545</v>
      </c>
      <c r="J17" s="6" t="s">
        <v>545</v>
      </c>
      <c r="K17" s="6" t="s">
        <v>545</v>
      </c>
      <c r="L17" s="6" t="s">
        <v>545</v>
      </c>
      <c r="M17" s="6" t="s">
        <v>545</v>
      </c>
      <c r="N17" s="6" t="s">
        <v>545</v>
      </c>
      <c r="O17" s="6" t="s">
        <v>545</v>
      </c>
      <c r="P17" s="6" t="s">
        <v>545</v>
      </c>
      <c r="Q17" s="6" t="s">
        <v>545</v>
      </c>
      <c r="R17" s="6" t="s">
        <v>545</v>
      </c>
    </row>
    <row r="18" spans="1:18" x14ac:dyDescent="0.25">
      <c r="A18" s="11" t="s">
        <v>533</v>
      </c>
      <c r="C18" s="12"/>
      <c r="L18" s="12"/>
      <c r="M18" s="12"/>
      <c r="Q18" s="12"/>
    </row>
    <row r="19" spans="1:18" x14ac:dyDescent="0.25">
      <c r="A19" s="2" t="s">
        <v>26</v>
      </c>
      <c r="B19" s="1" t="s">
        <v>27</v>
      </c>
      <c r="C19" s="12">
        <v>11730.29</v>
      </c>
      <c r="D19" s="12">
        <v>200</v>
      </c>
      <c r="E19" s="12">
        <v>846</v>
      </c>
      <c r="F19" s="12">
        <v>528</v>
      </c>
      <c r="G19" s="12">
        <v>678.06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f t="shared" si="0"/>
        <v>13982.35</v>
      </c>
      <c r="N19" s="12">
        <v>1710.19</v>
      </c>
      <c r="O19" s="12">
        <v>1350.48</v>
      </c>
      <c r="P19" s="12">
        <v>0.18000000000029104</v>
      </c>
      <c r="Q19" s="12">
        <f t="shared" si="1"/>
        <v>3060.8500000000004</v>
      </c>
      <c r="R19" s="12">
        <v>10921.5</v>
      </c>
    </row>
    <row r="20" spans="1:18" x14ac:dyDescent="0.25">
      <c r="A20" s="2" t="s">
        <v>30</v>
      </c>
      <c r="B20" s="1" t="s">
        <v>31</v>
      </c>
      <c r="C20" s="12">
        <v>9755.1</v>
      </c>
      <c r="D20" s="12">
        <v>0</v>
      </c>
      <c r="E20" s="12">
        <v>707</v>
      </c>
      <c r="F20" s="12">
        <v>484</v>
      </c>
      <c r="G20" s="12">
        <v>564.75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f t="shared" si="0"/>
        <v>11510.85</v>
      </c>
      <c r="N20" s="12">
        <v>1194.02</v>
      </c>
      <c r="O20" s="12">
        <v>1121.8399999999999</v>
      </c>
      <c r="P20" s="12">
        <v>103.9900000000016</v>
      </c>
      <c r="Q20" s="12">
        <f t="shared" si="1"/>
        <v>2419.8500000000013</v>
      </c>
      <c r="R20" s="12">
        <v>9091</v>
      </c>
    </row>
    <row r="21" spans="1:18" x14ac:dyDescent="0.25">
      <c r="A21" s="2" t="s">
        <v>32</v>
      </c>
      <c r="B21" s="1" t="s">
        <v>33</v>
      </c>
      <c r="C21" s="12">
        <v>11049</v>
      </c>
      <c r="D21" s="12">
        <v>200</v>
      </c>
      <c r="E21" s="12">
        <v>820</v>
      </c>
      <c r="F21" s="12">
        <v>510</v>
      </c>
      <c r="G21" s="12">
        <v>492.88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f t="shared" si="0"/>
        <v>13071.88</v>
      </c>
      <c r="N21" s="12">
        <v>1515.72</v>
      </c>
      <c r="O21" s="12">
        <v>1270.6400000000001</v>
      </c>
      <c r="P21" s="12">
        <v>4736.0199999999986</v>
      </c>
      <c r="Q21" s="12">
        <f t="shared" si="1"/>
        <v>7522.3799999999992</v>
      </c>
      <c r="R21" s="12">
        <v>5549.5</v>
      </c>
    </row>
    <row r="22" spans="1:18" x14ac:dyDescent="0.25">
      <c r="A22" s="2" t="s">
        <v>34</v>
      </c>
      <c r="B22" s="1" t="s">
        <v>35</v>
      </c>
      <c r="C22" s="12">
        <v>8578.5</v>
      </c>
      <c r="D22" s="12">
        <v>400</v>
      </c>
      <c r="E22" s="12">
        <v>601</v>
      </c>
      <c r="F22" s="12">
        <v>361</v>
      </c>
      <c r="G22" s="12">
        <v>339.02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f t="shared" si="0"/>
        <v>10279.52</v>
      </c>
      <c r="N22" s="12">
        <v>973.37</v>
      </c>
      <c r="O22" s="12">
        <v>986.52</v>
      </c>
      <c r="P22" s="12">
        <v>3844.630000000001</v>
      </c>
      <c r="Q22" s="12">
        <f t="shared" si="1"/>
        <v>5804.52</v>
      </c>
      <c r="R22" s="12">
        <v>4475</v>
      </c>
    </row>
    <row r="23" spans="1:18" x14ac:dyDescent="0.25">
      <c r="A23" s="14"/>
      <c r="B23" s="6"/>
      <c r="C23" s="6" t="s">
        <v>545</v>
      </c>
      <c r="D23" s="6" t="s">
        <v>545</v>
      </c>
      <c r="E23" s="6" t="s">
        <v>545</v>
      </c>
      <c r="F23" s="6" t="s">
        <v>545</v>
      </c>
      <c r="G23" s="6" t="s">
        <v>545</v>
      </c>
      <c r="H23" s="6" t="s">
        <v>545</v>
      </c>
      <c r="I23" s="6" t="s">
        <v>545</v>
      </c>
      <c r="J23" s="6" t="s">
        <v>545</v>
      </c>
      <c r="K23" s="6" t="s">
        <v>545</v>
      </c>
      <c r="L23" s="6" t="s">
        <v>545</v>
      </c>
      <c r="M23" s="6" t="s">
        <v>545</v>
      </c>
      <c r="N23" s="6" t="s">
        <v>545</v>
      </c>
      <c r="O23" s="6" t="s">
        <v>545</v>
      </c>
      <c r="P23" s="6" t="s">
        <v>545</v>
      </c>
      <c r="Q23" s="6" t="s">
        <v>545</v>
      </c>
      <c r="R23" s="6" t="s">
        <v>545</v>
      </c>
    </row>
    <row r="24" spans="1:18" x14ac:dyDescent="0.25">
      <c r="A24" s="11" t="s">
        <v>534</v>
      </c>
      <c r="C24" s="12"/>
      <c r="L24" s="12"/>
      <c r="M24" s="12"/>
      <c r="Q24" s="12"/>
    </row>
    <row r="25" spans="1:18" x14ac:dyDescent="0.25">
      <c r="A25" s="2" t="s">
        <v>36</v>
      </c>
      <c r="B25" s="1" t="s">
        <v>37</v>
      </c>
      <c r="C25" s="12">
        <v>8606.4</v>
      </c>
      <c r="D25" s="12">
        <v>0</v>
      </c>
      <c r="E25" s="12">
        <v>603</v>
      </c>
      <c r="F25" s="12">
        <v>378</v>
      </c>
      <c r="G25" s="12">
        <v>678.06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f t="shared" si="0"/>
        <v>10265.459999999999</v>
      </c>
      <c r="N25" s="12">
        <v>970.84</v>
      </c>
      <c r="O25" s="12">
        <v>989.74</v>
      </c>
      <c r="P25" s="12">
        <v>-0.12000000000080036</v>
      </c>
      <c r="Q25" s="12">
        <f t="shared" si="1"/>
        <v>1960.4599999999991</v>
      </c>
      <c r="R25" s="12">
        <v>8305</v>
      </c>
    </row>
    <row r="26" spans="1:18" x14ac:dyDescent="0.25">
      <c r="A26" s="2" t="s">
        <v>38</v>
      </c>
      <c r="B26" s="1" t="s">
        <v>39</v>
      </c>
      <c r="C26" s="12">
        <v>12266.4</v>
      </c>
      <c r="D26" s="12">
        <v>0</v>
      </c>
      <c r="E26" s="12">
        <v>774.5</v>
      </c>
      <c r="F26" s="12">
        <v>508</v>
      </c>
      <c r="G26" s="12">
        <v>564.75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f t="shared" si="0"/>
        <v>14113.65</v>
      </c>
      <c r="N26" s="12">
        <v>1738.24</v>
      </c>
      <c r="O26" s="12">
        <v>1410.64</v>
      </c>
      <c r="P26" s="12">
        <v>-0.22999999999956344</v>
      </c>
      <c r="Q26" s="12">
        <f t="shared" si="1"/>
        <v>3148.6500000000005</v>
      </c>
      <c r="R26" s="12">
        <v>10965</v>
      </c>
    </row>
    <row r="27" spans="1:18" x14ac:dyDescent="0.25">
      <c r="A27" s="2" t="s">
        <v>40</v>
      </c>
      <c r="B27" s="1" t="s">
        <v>41</v>
      </c>
      <c r="C27" s="12">
        <v>10550.7</v>
      </c>
      <c r="D27" s="12">
        <v>0</v>
      </c>
      <c r="E27" s="12">
        <v>801</v>
      </c>
      <c r="F27" s="12">
        <v>539</v>
      </c>
      <c r="G27" s="12">
        <v>678.06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f t="shared" si="0"/>
        <v>12568.76</v>
      </c>
      <c r="N27" s="12">
        <v>1408.25</v>
      </c>
      <c r="O27" s="12">
        <v>1213.3399999999999</v>
      </c>
      <c r="P27" s="12">
        <v>5456.17</v>
      </c>
      <c r="Q27" s="12">
        <f t="shared" si="1"/>
        <v>8077.76</v>
      </c>
      <c r="R27" s="12">
        <v>4491</v>
      </c>
    </row>
    <row r="28" spans="1:18" x14ac:dyDescent="0.25">
      <c r="A28" s="2" t="s">
        <v>42</v>
      </c>
      <c r="B28" s="1" t="s">
        <v>43</v>
      </c>
      <c r="C28" s="12">
        <v>11597.1</v>
      </c>
      <c r="D28" s="12">
        <v>400</v>
      </c>
      <c r="E28" s="12">
        <v>815</v>
      </c>
      <c r="F28" s="12">
        <v>496</v>
      </c>
      <c r="G28" s="12">
        <v>678.06</v>
      </c>
      <c r="H28" s="12">
        <v>7731.4</v>
      </c>
      <c r="I28" s="12">
        <v>0</v>
      </c>
      <c r="J28" s="12">
        <v>0</v>
      </c>
      <c r="K28" s="12">
        <v>0</v>
      </c>
      <c r="L28" s="12">
        <v>1159.71</v>
      </c>
      <c r="M28" s="12">
        <f t="shared" si="0"/>
        <v>22877.269999999997</v>
      </c>
      <c r="N28" s="12">
        <v>3218.25</v>
      </c>
      <c r="O28" s="12">
        <v>1333.66</v>
      </c>
      <c r="P28" s="12">
        <v>4151.3599999999969</v>
      </c>
      <c r="Q28" s="12">
        <f t="shared" si="1"/>
        <v>8703.2699999999968</v>
      </c>
      <c r="R28" s="12">
        <v>14174</v>
      </c>
    </row>
    <row r="29" spans="1:18" x14ac:dyDescent="0.25">
      <c r="A29" s="2" t="s">
        <v>44</v>
      </c>
      <c r="B29" s="1" t="s">
        <v>45</v>
      </c>
      <c r="C29" s="12">
        <v>10550.7</v>
      </c>
      <c r="D29" s="12">
        <v>0</v>
      </c>
      <c r="E29" s="12">
        <v>801</v>
      </c>
      <c r="F29" s="12">
        <v>539</v>
      </c>
      <c r="G29" s="12">
        <v>308.05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f t="shared" si="0"/>
        <v>12198.75</v>
      </c>
      <c r="N29" s="12">
        <v>1329.22</v>
      </c>
      <c r="O29" s="12">
        <v>1213.3399999999999</v>
      </c>
      <c r="P29" s="12">
        <v>5216.1900000000005</v>
      </c>
      <c r="Q29" s="12">
        <f t="shared" si="1"/>
        <v>7758.75</v>
      </c>
      <c r="R29" s="12">
        <v>4440</v>
      </c>
    </row>
    <row r="30" spans="1:18" x14ac:dyDescent="0.25">
      <c r="A30" s="2" t="s">
        <v>46</v>
      </c>
      <c r="B30" s="1" t="s">
        <v>47</v>
      </c>
      <c r="C30" s="12">
        <v>11581.8</v>
      </c>
      <c r="D30" s="12">
        <v>200</v>
      </c>
      <c r="E30" s="12">
        <v>815</v>
      </c>
      <c r="F30" s="12">
        <v>496</v>
      </c>
      <c r="G30" s="12">
        <v>564.75</v>
      </c>
      <c r="H30" s="12">
        <v>1932.85</v>
      </c>
      <c r="I30" s="12">
        <v>0</v>
      </c>
      <c r="J30" s="12">
        <v>0</v>
      </c>
      <c r="K30" s="12">
        <v>0</v>
      </c>
      <c r="L30" s="12">
        <v>733.14</v>
      </c>
      <c r="M30" s="12">
        <f t="shared" si="0"/>
        <v>16323.539999999999</v>
      </c>
      <c r="N30" s="12">
        <v>1987.47</v>
      </c>
      <c r="O30" s="12">
        <v>1333.66</v>
      </c>
      <c r="P30" s="12">
        <v>5087.91</v>
      </c>
      <c r="Q30" s="12">
        <f t="shared" si="1"/>
        <v>8409.0400000000009</v>
      </c>
      <c r="R30" s="12">
        <v>7914.5</v>
      </c>
    </row>
    <row r="31" spans="1:18" x14ac:dyDescent="0.25">
      <c r="A31" s="2" t="s">
        <v>48</v>
      </c>
      <c r="B31" s="1" t="s">
        <v>49</v>
      </c>
      <c r="C31" s="12">
        <v>11597.1</v>
      </c>
      <c r="D31" s="12">
        <v>0</v>
      </c>
      <c r="E31" s="12">
        <v>815</v>
      </c>
      <c r="F31" s="12">
        <v>496</v>
      </c>
      <c r="G31" s="12">
        <v>513.4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f t="shared" si="0"/>
        <v>13421.5</v>
      </c>
      <c r="N31" s="12">
        <v>1590.4</v>
      </c>
      <c r="O31" s="12">
        <v>1333.66</v>
      </c>
      <c r="P31" s="12">
        <v>5087.9399999999987</v>
      </c>
      <c r="Q31" s="12">
        <f t="shared" si="1"/>
        <v>8011.9999999999991</v>
      </c>
      <c r="R31" s="12">
        <v>5409.5</v>
      </c>
    </row>
    <row r="32" spans="1:18" x14ac:dyDescent="0.25">
      <c r="A32" s="2" t="s">
        <v>50</v>
      </c>
      <c r="B32" s="1" t="s">
        <v>51</v>
      </c>
      <c r="C32" s="12">
        <v>10515.53</v>
      </c>
      <c r="D32" s="12">
        <v>0</v>
      </c>
      <c r="E32" s="12">
        <v>801</v>
      </c>
      <c r="F32" s="12">
        <v>539</v>
      </c>
      <c r="G32" s="12">
        <v>339.02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f t="shared" si="0"/>
        <v>12194.550000000001</v>
      </c>
      <c r="N32" s="12">
        <v>1328.32</v>
      </c>
      <c r="O32" s="12">
        <v>1213.3399999999999</v>
      </c>
      <c r="P32" s="12">
        <v>8806.8900000000012</v>
      </c>
      <c r="Q32" s="12">
        <f t="shared" si="1"/>
        <v>11348.550000000001</v>
      </c>
      <c r="R32" s="12">
        <v>846</v>
      </c>
    </row>
    <row r="33" spans="1:18" x14ac:dyDescent="0.25">
      <c r="A33" s="2" t="s">
        <v>52</v>
      </c>
      <c r="B33" s="1" t="s">
        <v>53</v>
      </c>
      <c r="C33" s="12">
        <v>12050.53</v>
      </c>
      <c r="D33" s="12">
        <v>0</v>
      </c>
      <c r="E33" s="12">
        <v>915</v>
      </c>
      <c r="F33" s="12">
        <v>616</v>
      </c>
      <c r="G33" s="12">
        <v>471.27</v>
      </c>
      <c r="H33" s="12">
        <v>321.54000000000002</v>
      </c>
      <c r="I33" s="12">
        <v>0</v>
      </c>
      <c r="J33" s="12">
        <v>0</v>
      </c>
      <c r="K33" s="12">
        <v>0</v>
      </c>
      <c r="L33" s="12">
        <v>803.86</v>
      </c>
      <c r="M33" s="12">
        <f t="shared" si="0"/>
        <v>15178.200000000003</v>
      </c>
      <c r="N33" s="12">
        <v>1845.44</v>
      </c>
      <c r="O33" s="12">
        <v>1386.66</v>
      </c>
      <c r="P33" s="12">
        <v>7503.1000000000022</v>
      </c>
      <c r="Q33" s="12">
        <f t="shared" si="1"/>
        <v>10735.200000000003</v>
      </c>
      <c r="R33" s="12">
        <v>4443</v>
      </c>
    </row>
    <row r="34" spans="1:18" x14ac:dyDescent="0.25">
      <c r="A34" s="2" t="s">
        <v>54</v>
      </c>
      <c r="B34" s="1" t="s">
        <v>55</v>
      </c>
      <c r="C34" s="12">
        <v>12033.78</v>
      </c>
      <c r="D34" s="12">
        <v>200</v>
      </c>
      <c r="E34" s="12">
        <v>915</v>
      </c>
      <c r="F34" s="12">
        <v>616</v>
      </c>
      <c r="G34" s="12">
        <v>225.9</v>
      </c>
      <c r="H34" s="12">
        <v>2411.58</v>
      </c>
      <c r="I34" s="12">
        <v>0</v>
      </c>
      <c r="J34" s="12">
        <v>0</v>
      </c>
      <c r="K34" s="12">
        <v>0</v>
      </c>
      <c r="L34" s="12">
        <v>401.93</v>
      </c>
      <c r="M34" s="12">
        <f t="shared" si="0"/>
        <v>16804.190000000002</v>
      </c>
      <c r="N34" s="12">
        <v>2119.6799999999998</v>
      </c>
      <c r="O34" s="12">
        <v>1386.66</v>
      </c>
      <c r="P34" s="12">
        <v>8578.3500000000022</v>
      </c>
      <c r="Q34" s="12">
        <f t="shared" si="1"/>
        <v>12084.690000000002</v>
      </c>
      <c r="R34" s="12">
        <v>4719.5</v>
      </c>
    </row>
    <row r="35" spans="1:18" x14ac:dyDescent="0.25">
      <c r="A35" s="2" t="s">
        <v>56</v>
      </c>
      <c r="B35" s="1" t="s">
        <v>57</v>
      </c>
      <c r="C35" s="12">
        <v>11597.1</v>
      </c>
      <c r="D35" s="12">
        <v>400</v>
      </c>
      <c r="E35" s="12">
        <v>864</v>
      </c>
      <c r="F35" s="12">
        <v>582</v>
      </c>
      <c r="G35" s="12">
        <v>225.9</v>
      </c>
      <c r="H35" s="12">
        <v>0</v>
      </c>
      <c r="I35" s="12">
        <v>0</v>
      </c>
      <c r="J35" s="12">
        <v>0</v>
      </c>
      <c r="K35" s="12">
        <v>0</v>
      </c>
      <c r="L35" s="12">
        <v>773.14</v>
      </c>
      <c r="M35" s="12">
        <f t="shared" si="0"/>
        <v>14442.14</v>
      </c>
      <c r="N35" s="12">
        <v>1725.83</v>
      </c>
      <c r="O35" s="12">
        <v>1333.66</v>
      </c>
      <c r="P35" s="12">
        <v>6184.65</v>
      </c>
      <c r="Q35" s="12">
        <f t="shared" si="1"/>
        <v>9244.14</v>
      </c>
      <c r="R35" s="12">
        <v>5198</v>
      </c>
    </row>
    <row r="36" spans="1:18" x14ac:dyDescent="0.25">
      <c r="A36" s="2" t="s">
        <v>58</v>
      </c>
      <c r="B36" s="1" t="s">
        <v>59</v>
      </c>
      <c r="C36" s="12">
        <v>10540.65</v>
      </c>
      <c r="D36" s="12">
        <v>0</v>
      </c>
      <c r="E36" s="12">
        <v>801</v>
      </c>
      <c r="F36" s="12">
        <v>485.14</v>
      </c>
      <c r="G36" s="12">
        <v>225.9</v>
      </c>
      <c r="H36" s="12">
        <v>703.38</v>
      </c>
      <c r="I36" s="12">
        <v>0</v>
      </c>
      <c r="J36" s="12">
        <v>0</v>
      </c>
      <c r="K36" s="12">
        <v>0</v>
      </c>
      <c r="L36" s="12">
        <v>602.9</v>
      </c>
      <c r="M36" s="12">
        <f t="shared" si="0"/>
        <v>13358.969999999998</v>
      </c>
      <c r="N36" s="12">
        <v>1246.47</v>
      </c>
      <c r="O36" s="12">
        <v>1213.3399999999999</v>
      </c>
      <c r="P36" s="12">
        <v>6448.659999999998</v>
      </c>
      <c r="Q36" s="12">
        <f t="shared" si="1"/>
        <v>8908.4699999999975</v>
      </c>
      <c r="R36" s="12">
        <v>4450.5</v>
      </c>
    </row>
    <row r="37" spans="1:18" x14ac:dyDescent="0.25">
      <c r="A37" s="2" t="s">
        <v>60</v>
      </c>
      <c r="B37" s="1" t="s">
        <v>61</v>
      </c>
      <c r="C37" s="12">
        <v>7576.25</v>
      </c>
      <c r="D37" s="12">
        <v>0</v>
      </c>
      <c r="E37" s="12">
        <v>564</v>
      </c>
      <c r="F37" s="12">
        <v>340.36</v>
      </c>
      <c r="G37" s="12">
        <v>225.9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f t="shared" si="0"/>
        <v>8706.51</v>
      </c>
      <c r="N37" s="12">
        <v>715.95</v>
      </c>
      <c r="O37" s="12">
        <v>901.32</v>
      </c>
      <c r="P37" s="12">
        <v>4144.74</v>
      </c>
      <c r="Q37" s="12">
        <f t="shared" si="1"/>
        <v>5762.01</v>
      </c>
      <c r="R37" s="12">
        <v>2944.5</v>
      </c>
    </row>
    <row r="38" spans="1:18" x14ac:dyDescent="0.25">
      <c r="A38" s="2" t="s">
        <v>62</v>
      </c>
      <c r="B38" s="1" t="s">
        <v>63</v>
      </c>
      <c r="C38" s="12">
        <v>10550.7</v>
      </c>
      <c r="D38" s="12">
        <v>200</v>
      </c>
      <c r="E38" s="12">
        <v>801</v>
      </c>
      <c r="F38" s="12">
        <v>539</v>
      </c>
      <c r="G38" s="12">
        <v>123.22</v>
      </c>
      <c r="H38" s="12">
        <v>0</v>
      </c>
      <c r="I38" s="12">
        <v>0</v>
      </c>
      <c r="J38" s="12">
        <v>0</v>
      </c>
      <c r="K38" s="12">
        <v>0</v>
      </c>
      <c r="L38" s="12">
        <v>1055.07</v>
      </c>
      <c r="M38" s="12">
        <f t="shared" si="0"/>
        <v>13268.99</v>
      </c>
      <c r="N38" s="12">
        <v>1467.59</v>
      </c>
      <c r="O38" s="12">
        <v>1213.3399999999999</v>
      </c>
      <c r="P38" s="12">
        <v>3417.5599999999995</v>
      </c>
      <c r="Q38" s="12">
        <f t="shared" si="1"/>
        <v>6098.49</v>
      </c>
      <c r="R38" s="12">
        <v>7170.5</v>
      </c>
    </row>
    <row r="39" spans="1:18" x14ac:dyDescent="0.25">
      <c r="A39" s="2" t="s">
        <v>64</v>
      </c>
      <c r="B39" s="1" t="s">
        <v>65</v>
      </c>
      <c r="C39" s="12">
        <v>10550.7</v>
      </c>
      <c r="D39" s="12">
        <v>400</v>
      </c>
      <c r="E39" s="12">
        <v>801</v>
      </c>
      <c r="F39" s="12">
        <v>539</v>
      </c>
      <c r="G39" s="12">
        <f>246.44+492.88</f>
        <v>739.31999999999994</v>
      </c>
      <c r="H39" s="12">
        <v>0</v>
      </c>
      <c r="I39" s="12">
        <v>0</v>
      </c>
      <c r="J39" s="12">
        <v>0</v>
      </c>
      <c r="K39" s="12">
        <v>0</v>
      </c>
      <c r="L39" s="12">
        <v>1055.07</v>
      </c>
      <c r="M39" s="12">
        <f t="shared" si="0"/>
        <v>14085.09</v>
      </c>
      <c r="N39" s="12">
        <v>1536.63</v>
      </c>
      <c r="O39" s="12">
        <v>1213.3399999999999</v>
      </c>
      <c r="P39" s="12">
        <v>5105.119999999999</v>
      </c>
      <c r="Q39" s="12">
        <f t="shared" si="1"/>
        <v>7855.0899999999992</v>
      </c>
      <c r="R39" s="12">
        <v>6230</v>
      </c>
    </row>
    <row r="40" spans="1:18" x14ac:dyDescent="0.25">
      <c r="A40" s="2" t="s">
        <v>66</v>
      </c>
      <c r="B40" s="1" t="s">
        <v>67</v>
      </c>
      <c r="C40" s="12">
        <v>7837.5</v>
      </c>
      <c r="D40" s="12">
        <v>0</v>
      </c>
      <c r="E40" s="12">
        <v>564</v>
      </c>
      <c r="F40" s="12">
        <v>352</v>
      </c>
      <c r="G40" s="12">
        <v>246.44</v>
      </c>
      <c r="H40" s="12">
        <v>0</v>
      </c>
      <c r="I40" s="12">
        <v>0</v>
      </c>
      <c r="J40" s="12">
        <v>0</v>
      </c>
      <c r="K40" s="12">
        <v>0</v>
      </c>
      <c r="L40" s="12">
        <v>783.75</v>
      </c>
      <c r="M40" s="12">
        <f t="shared" si="0"/>
        <v>9783.69</v>
      </c>
      <c r="N40" s="12">
        <v>824.02</v>
      </c>
      <c r="O40" s="12">
        <v>901.32</v>
      </c>
      <c r="P40" s="12">
        <v>-0.1499999999996362</v>
      </c>
      <c r="Q40" s="12">
        <f t="shared" si="1"/>
        <v>1725.1900000000005</v>
      </c>
      <c r="R40" s="12">
        <v>8058.5</v>
      </c>
    </row>
    <row r="41" spans="1:18" x14ac:dyDescent="0.25">
      <c r="A41" s="2" t="s">
        <v>68</v>
      </c>
      <c r="B41" s="1" t="s">
        <v>69</v>
      </c>
      <c r="C41" s="12">
        <v>10550.7</v>
      </c>
      <c r="D41" s="12">
        <v>400</v>
      </c>
      <c r="E41" s="12">
        <v>801</v>
      </c>
      <c r="F41" s="12">
        <v>539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1055.07</v>
      </c>
      <c r="M41" s="12">
        <f t="shared" si="0"/>
        <v>13345.77</v>
      </c>
      <c r="N41" s="12">
        <v>1483.99</v>
      </c>
      <c r="O41" s="12">
        <v>1213.3399999999999</v>
      </c>
      <c r="P41" s="12">
        <v>2099.9400000000005</v>
      </c>
      <c r="Q41" s="12">
        <f t="shared" si="1"/>
        <v>4797.2700000000004</v>
      </c>
      <c r="R41" s="12">
        <v>8548.5</v>
      </c>
    </row>
    <row r="42" spans="1:18" x14ac:dyDescent="0.25">
      <c r="A42" s="2" t="s">
        <v>70</v>
      </c>
      <c r="B42" s="1" t="s">
        <v>71</v>
      </c>
      <c r="C42" s="12">
        <v>10550.7</v>
      </c>
      <c r="D42" s="12">
        <v>200</v>
      </c>
      <c r="E42" s="12">
        <v>801</v>
      </c>
      <c r="F42" s="12">
        <v>539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904.35</v>
      </c>
      <c r="M42" s="12">
        <f t="shared" si="0"/>
        <v>12995.050000000001</v>
      </c>
      <c r="N42" s="12">
        <v>1409.07</v>
      </c>
      <c r="O42" s="12">
        <v>1213.3399999999999</v>
      </c>
      <c r="P42" s="12">
        <v>4838.6400000000012</v>
      </c>
      <c r="Q42" s="12">
        <f t="shared" si="1"/>
        <v>7461.0500000000011</v>
      </c>
      <c r="R42" s="12">
        <v>5534</v>
      </c>
    </row>
    <row r="43" spans="1:18" x14ac:dyDescent="0.25">
      <c r="A43" s="2" t="s">
        <v>72</v>
      </c>
      <c r="B43" s="1" t="s">
        <v>73</v>
      </c>
      <c r="C43" s="12">
        <v>10550.7</v>
      </c>
      <c r="D43" s="12">
        <v>0</v>
      </c>
      <c r="E43" s="12">
        <v>801</v>
      </c>
      <c r="F43" s="12">
        <v>539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f t="shared" si="0"/>
        <v>11890.7</v>
      </c>
      <c r="N43" s="12">
        <v>1263.42</v>
      </c>
      <c r="O43" s="12">
        <v>1213.3399999999999</v>
      </c>
      <c r="P43" s="12">
        <v>3849.9400000000005</v>
      </c>
      <c r="Q43" s="12">
        <f t="shared" si="1"/>
        <v>6326.7000000000007</v>
      </c>
      <c r="R43" s="12">
        <v>5564</v>
      </c>
    </row>
    <row r="44" spans="1:18" x14ac:dyDescent="0.25">
      <c r="A44" s="2" t="s">
        <v>74</v>
      </c>
      <c r="B44" s="1" t="s">
        <v>75</v>
      </c>
      <c r="C44" s="12">
        <v>12545.44</v>
      </c>
      <c r="D44" s="12">
        <v>0</v>
      </c>
      <c r="E44" s="12">
        <v>926</v>
      </c>
      <c r="F44" s="12">
        <v>630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f t="shared" si="0"/>
        <v>14101.44</v>
      </c>
      <c r="N44" s="12">
        <v>1735.63</v>
      </c>
      <c r="O44" s="12">
        <v>1443.92</v>
      </c>
      <c r="P44" s="12">
        <v>4186.3899999999994</v>
      </c>
      <c r="Q44" s="12">
        <f t="shared" si="1"/>
        <v>7365.94</v>
      </c>
      <c r="R44" s="12">
        <v>6735.5</v>
      </c>
    </row>
    <row r="45" spans="1:18" x14ac:dyDescent="0.25">
      <c r="A45" s="2" t="s">
        <v>76</v>
      </c>
      <c r="B45" s="1" t="s">
        <v>77</v>
      </c>
      <c r="C45" s="12">
        <v>10550.7</v>
      </c>
      <c r="D45" s="12">
        <v>0</v>
      </c>
      <c r="E45" s="12">
        <v>801</v>
      </c>
      <c r="F45" s="12">
        <v>539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351.64</v>
      </c>
      <c r="M45" s="12">
        <f t="shared" si="0"/>
        <v>12242.34</v>
      </c>
      <c r="N45" s="12">
        <v>1300.97</v>
      </c>
      <c r="O45" s="12">
        <v>1213.3399999999999</v>
      </c>
      <c r="P45" s="12">
        <v>1407.5300000000007</v>
      </c>
      <c r="Q45" s="12">
        <f t="shared" si="1"/>
        <v>3921.8400000000006</v>
      </c>
      <c r="R45" s="12">
        <v>8320.5</v>
      </c>
    </row>
    <row r="46" spans="1:18" x14ac:dyDescent="0.25">
      <c r="A46" s="2" t="s">
        <v>78</v>
      </c>
      <c r="B46" s="1" t="s">
        <v>79</v>
      </c>
      <c r="C46" s="12">
        <v>11023.42</v>
      </c>
      <c r="D46" s="12">
        <v>0</v>
      </c>
      <c r="E46" s="12">
        <v>820</v>
      </c>
      <c r="F46" s="12">
        <v>510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f t="shared" si="0"/>
        <v>12353.42</v>
      </c>
      <c r="N46" s="12">
        <v>1362.26</v>
      </c>
      <c r="O46" s="12">
        <v>1270.6400000000001</v>
      </c>
      <c r="P46" s="12">
        <v>2.0000000000436557E-2</v>
      </c>
      <c r="Q46" s="12">
        <f t="shared" si="1"/>
        <v>2632.9200000000005</v>
      </c>
      <c r="R46" s="12">
        <v>9720.5</v>
      </c>
    </row>
    <row r="47" spans="1:18" x14ac:dyDescent="0.25">
      <c r="A47" s="2" t="s">
        <v>80</v>
      </c>
      <c r="B47" s="1" t="s">
        <v>81</v>
      </c>
      <c r="C47" s="12">
        <v>12057.9</v>
      </c>
      <c r="D47" s="12">
        <v>0</v>
      </c>
      <c r="E47" s="12">
        <v>915</v>
      </c>
      <c r="F47" s="12">
        <v>616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401.93</v>
      </c>
      <c r="M47" s="12">
        <f t="shared" si="0"/>
        <v>13990.83</v>
      </c>
      <c r="N47" s="12">
        <v>1669.08</v>
      </c>
      <c r="O47" s="12">
        <v>1386.66</v>
      </c>
      <c r="P47" s="12">
        <v>120.59000000000015</v>
      </c>
      <c r="Q47" s="12">
        <f t="shared" si="1"/>
        <v>3176.33</v>
      </c>
      <c r="R47" s="12">
        <v>10814.5</v>
      </c>
    </row>
    <row r="48" spans="1:18" x14ac:dyDescent="0.25">
      <c r="A48" s="2" t="s">
        <v>422</v>
      </c>
      <c r="B48" s="1" t="s">
        <v>423</v>
      </c>
      <c r="C48" s="12">
        <v>14733</v>
      </c>
      <c r="D48" s="12">
        <v>400</v>
      </c>
      <c r="E48" s="12">
        <v>1093</v>
      </c>
      <c r="F48" s="12">
        <v>679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f t="shared" si="0"/>
        <v>16905</v>
      </c>
      <c r="N48" s="12">
        <v>2334.48</v>
      </c>
      <c r="O48" s="12">
        <v>1694.3</v>
      </c>
      <c r="P48" s="12">
        <v>0.22000000000116415</v>
      </c>
      <c r="Q48" s="12">
        <f t="shared" si="1"/>
        <v>4029.0000000000009</v>
      </c>
      <c r="R48" s="12">
        <v>12876</v>
      </c>
    </row>
    <row r="49" spans="1:18" x14ac:dyDescent="0.25">
      <c r="A49" s="2" t="s">
        <v>424</v>
      </c>
      <c r="B49" s="1" t="s">
        <v>425</v>
      </c>
      <c r="C49" s="12">
        <v>14733</v>
      </c>
      <c r="D49" s="12">
        <v>400</v>
      </c>
      <c r="E49" s="12">
        <v>1093</v>
      </c>
      <c r="F49" s="12">
        <v>679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f t="shared" si="0"/>
        <v>16905</v>
      </c>
      <c r="N49" s="12">
        <v>2334.48</v>
      </c>
      <c r="O49" s="12">
        <v>1694.3</v>
      </c>
      <c r="P49" s="12">
        <v>0.22000000000116415</v>
      </c>
      <c r="Q49" s="12">
        <f t="shared" si="1"/>
        <v>4029.0000000000009</v>
      </c>
      <c r="R49" s="12">
        <v>12876</v>
      </c>
    </row>
    <row r="50" spans="1:18" x14ac:dyDescent="0.25">
      <c r="A50" s="14"/>
      <c r="B50" s="6"/>
      <c r="C50" s="6" t="s">
        <v>545</v>
      </c>
      <c r="D50" s="6" t="s">
        <v>545</v>
      </c>
      <c r="E50" s="6" t="s">
        <v>545</v>
      </c>
      <c r="F50" s="6" t="s">
        <v>545</v>
      </c>
      <c r="G50" s="6" t="s">
        <v>545</v>
      </c>
      <c r="H50" s="6" t="s">
        <v>545</v>
      </c>
      <c r="I50" s="6" t="s">
        <v>545</v>
      </c>
      <c r="J50" s="6" t="s">
        <v>545</v>
      </c>
      <c r="K50" s="6" t="s">
        <v>545</v>
      </c>
      <c r="L50" s="6" t="s">
        <v>545</v>
      </c>
      <c r="M50" s="6" t="s">
        <v>545</v>
      </c>
      <c r="N50" s="6" t="s">
        <v>545</v>
      </c>
      <c r="O50" s="6" t="s">
        <v>545</v>
      </c>
      <c r="P50" s="6" t="s">
        <v>545</v>
      </c>
      <c r="Q50" s="6" t="s">
        <v>545</v>
      </c>
      <c r="R50" s="6" t="s">
        <v>545</v>
      </c>
    </row>
    <row r="51" spans="1:18" x14ac:dyDescent="0.25">
      <c r="A51" s="11" t="s">
        <v>535</v>
      </c>
      <c r="C51" s="12"/>
      <c r="L51" s="12"/>
      <c r="M51" s="12"/>
      <c r="Q51" s="12"/>
    </row>
    <row r="52" spans="1:18" x14ac:dyDescent="0.25">
      <c r="A52" s="2" t="s">
        <v>82</v>
      </c>
      <c r="B52" s="1" t="s">
        <v>83</v>
      </c>
      <c r="C52" s="12">
        <v>14676.9</v>
      </c>
      <c r="D52" s="12">
        <v>400</v>
      </c>
      <c r="E52" s="12">
        <v>1130</v>
      </c>
      <c r="F52" s="12">
        <v>770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f t="shared" si="0"/>
        <v>16976.900000000001</v>
      </c>
      <c r="N52" s="12">
        <v>2349.8200000000002</v>
      </c>
      <c r="O52" s="12">
        <v>1687.84</v>
      </c>
      <c r="P52" s="12">
        <v>7339.7400000000016</v>
      </c>
      <c r="Q52" s="12">
        <f t="shared" si="1"/>
        <v>11377.400000000001</v>
      </c>
      <c r="R52" s="12">
        <v>5599.5</v>
      </c>
    </row>
    <row r="53" spans="1:18" x14ac:dyDescent="0.25">
      <c r="A53" s="2" t="s">
        <v>84</v>
      </c>
      <c r="B53" s="1" t="s">
        <v>85</v>
      </c>
      <c r="C53" s="12">
        <v>11021.38</v>
      </c>
      <c r="D53" s="12">
        <v>0</v>
      </c>
      <c r="E53" s="12">
        <v>820</v>
      </c>
      <c r="F53" s="12">
        <v>510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368.3</v>
      </c>
      <c r="M53" s="12">
        <f t="shared" si="0"/>
        <v>12719.679999999998</v>
      </c>
      <c r="N53" s="12">
        <v>1401.15</v>
      </c>
      <c r="O53" s="12">
        <v>1270.6400000000001</v>
      </c>
      <c r="P53" s="12">
        <v>0.38999999999941792</v>
      </c>
      <c r="Q53" s="12">
        <f t="shared" si="1"/>
        <v>2672.1799999999994</v>
      </c>
      <c r="R53" s="12">
        <v>10047.5</v>
      </c>
    </row>
    <row r="54" spans="1:18" x14ac:dyDescent="0.25">
      <c r="A54" s="2" t="s">
        <v>400</v>
      </c>
      <c r="B54" s="1" t="s">
        <v>401</v>
      </c>
      <c r="C54" s="12">
        <v>16246.2</v>
      </c>
      <c r="D54" s="12">
        <v>400</v>
      </c>
      <c r="E54" s="12">
        <v>1128</v>
      </c>
      <c r="F54" s="12">
        <v>703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f t="shared" si="0"/>
        <v>18477.2</v>
      </c>
      <c r="N54" s="12">
        <v>2670.3</v>
      </c>
      <c r="O54" s="12">
        <v>1868.32</v>
      </c>
      <c r="P54" s="12">
        <v>9694.5800000000017</v>
      </c>
      <c r="Q54" s="12">
        <f t="shared" si="1"/>
        <v>14233.2</v>
      </c>
      <c r="R54" s="12">
        <v>4244</v>
      </c>
    </row>
    <row r="55" spans="1:18" x14ac:dyDescent="0.25">
      <c r="A55" s="2" t="s">
        <v>402</v>
      </c>
      <c r="B55" s="1" t="s">
        <v>403</v>
      </c>
      <c r="C55" s="12">
        <v>13686.9</v>
      </c>
      <c r="D55" s="12">
        <v>400</v>
      </c>
      <c r="E55" s="12">
        <v>1565.64</v>
      </c>
      <c r="F55" s="12">
        <v>2059.6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f t="shared" si="0"/>
        <v>17712.14</v>
      </c>
      <c r="N55" s="12">
        <v>2506.88</v>
      </c>
      <c r="O55" s="12">
        <v>1574</v>
      </c>
      <c r="P55" s="12">
        <v>2440.7599999999984</v>
      </c>
      <c r="Q55" s="12">
        <f t="shared" si="1"/>
        <v>6521.6399999999985</v>
      </c>
      <c r="R55" s="12">
        <v>11190.5</v>
      </c>
    </row>
    <row r="56" spans="1:18" x14ac:dyDescent="0.25">
      <c r="A56" s="2" t="s">
        <v>86</v>
      </c>
      <c r="B56" s="1" t="s">
        <v>87</v>
      </c>
      <c r="C56" s="12">
        <v>27627</v>
      </c>
      <c r="D56" s="12">
        <v>0</v>
      </c>
      <c r="E56" s="12">
        <v>1465</v>
      </c>
      <c r="F56" s="12">
        <v>987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f t="shared" si="0"/>
        <v>30079</v>
      </c>
      <c r="N56" s="12">
        <v>5281.84</v>
      </c>
      <c r="O56" s="12">
        <v>3177.1</v>
      </c>
      <c r="P56" s="12">
        <v>-0.44000000000232831</v>
      </c>
      <c r="Q56" s="12">
        <f t="shared" si="1"/>
        <v>8458.4999999999982</v>
      </c>
      <c r="R56" s="12">
        <v>21620.5</v>
      </c>
    </row>
    <row r="57" spans="1:18" x14ac:dyDescent="0.25">
      <c r="A57" s="2" t="s">
        <v>88</v>
      </c>
      <c r="B57" s="1" t="s">
        <v>89</v>
      </c>
      <c r="C57" s="12">
        <v>10503.9</v>
      </c>
      <c r="D57" s="12">
        <v>400</v>
      </c>
      <c r="E57" s="12">
        <v>784</v>
      </c>
      <c r="F57" s="12">
        <v>499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f t="shared" si="0"/>
        <v>12186.9</v>
      </c>
      <c r="N57" s="12">
        <v>1326.68</v>
      </c>
      <c r="O57" s="12">
        <v>1207.94</v>
      </c>
      <c r="P57" s="12">
        <v>-0.22000000000116415</v>
      </c>
      <c r="Q57" s="12">
        <f t="shared" si="1"/>
        <v>2534.3999999999987</v>
      </c>
      <c r="R57" s="12">
        <v>9652.5</v>
      </c>
    </row>
    <row r="58" spans="1:18" x14ac:dyDescent="0.25">
      <c r="A58" s="2" t="s">
        <v>90</v>
      </c>
      <c r="B58" s="1" t="s">
        <v>91</v>
      </c>
      <c r="C58" s="12">
        <v>13686.9</v>
      </c>
      <c r="D58" s="12">
        <v>400</v>
      </c>
      <c r="E58" s="12">
        <v>957</v>
      </c>
      <c r="F58" s="12">
        <v>881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f t="shared" si="0"/>
        <v>15924.9</v>
      </c>
      <c r="N58" s="12">
        <v>2125.12</v>
      </c>
      <c r="O58" s="12">
        <v>1574</v>
      </c>
      <c r="P58" s="12">
        <v>944.77999999999884</v>
      </c>
      <c r="Q58" s="12">
        <f t="shared" si="1"/>
        <v>4643.8999999999987</v>
      </c>
      <c r="R58" s="12">
        <v>11281</v>
      </c>
    </row>
    <row r="59" spans="1:18" x14ac:dyDescent="0.25">
      <c r="A59" s="2" t="s">
        <v>404</v>
      </c>
      <c r="B59" s="1" t="s">
        <v>405</v>
      </c>
      <c r="C59" s="12">
        <v>11049</v>
      </c>
      <c r="D59" s="12">
        <v>400</v>
      </c>
      <c r="E59" s="12">
        <v>820</v>
      </c>
      <c r="F59" s="12">
        <v>675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f t="shared" si="0"/>
        <v>12944</v>
      </c>
      <c r="N59" s="12">
        <v>1488.4</v>
      </c>
      <c r="O59" s="12">
        <v>1270.6400000000001</v>
      </c>
      <c r="P59" s="12">
        <v>-4.0000000000873115E-2</v>
      </c>
      <c r="Q59" s="12">
        <f t="shared" si="1"/>
        <v>2758.9999999999991</v>
      </c>
      <c r="R59" s="12">
        <v>10185</v>
      </c>
    </row>
    <row r="60" spans="1:18" x14ac:dyDescent="0.25">
      <c r="A60" s="2" t="s">
        <v>426</v>
      </c>
      <c r="B60" s="1" t="s">
        <v>427</v>
      </c>
      <c r="C60" s="12">
        <v>11438.1</v>
      </c>
      <c r="D60" s="12">
        <v>400</v>
      </c>
      <c r="E60" s="12">
        <v>802</v>
      </c>
      <c r="F60" s="12">
        <v>482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381.27</v>
      </c>
      <c r="M60" s="12">
        <f t="shared" si="0"/>
        <v>13503.37</v>
      </c>
      <c r="N60" s="12">
        <v>1567.16</v>
      </c>
      <c r="O60" s="12">
        <v>1315.38</v>
      </c>
      <c r="P60" s="12">
        <v>-0.16999999999825377</v>
      </c>
      <c r="Q60" s="12">
        <f t="shared" si="1"/>
        <v>2882.3700000000017</v>
      </c>
      <c r="R60" s="12">
        <v>10621</v>
      </c>
    </row>
    <row r="61" spans="1:18" x14ac:dyDescent="0.25">
      <c r="A61" s="2" t="s">
        <v>428</v>
      </c>
      <c r="B61" s="1" t="s">
        <v>429</v>
      </c>
      <c r="C61" s="12">
        <v>13005.9</v>
      </c>
      <c r="D61" s="12">
        <v>200</v>
      </c>
      <c r="E61" s="12">
        <v>802</v>
      </c>
      <c r="F61" s="12">
        <v>482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f t="shared" si="0"/>
        <v>14489.9</v>
      </c>
      <c r="N61" s="12">
        <v>1818.6</v>
      </c>
      <c r="O61" s="12">
        <v>1495.68</v>
      </c>
      <c r="P61" s="12">
        <v>0.11999999999898137</v>
      </c>
      <c r="Q61" s="12">
        <f t="shared" si="1"/>
        <v>3314.3999999999987</v>
      </c>
      <c r="R61" s="12">
        <v>11175.5</v>
      </c>
    </row>
    <row r="62" spans="1:18" x14ac:dyDescent="0.25">
      <c r="A62" s="2" t="s">
        <v>430</v>
      </c>
      <c r="B62" s="1" t="s">
        <v>431</v>
      </c>
      <c r="C62" s="12">
        <v>11437.8</v>
      </c>
      <c r="D62" s="12">
        <v>200</v>
      </c>
      <c r="E62" s="12">
        <v>941</v>
      </c>
      <c r="F62" s="12">
        <v>645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f t="shared" si="0"/>
        <v>13223.8</v>
      </c>
      <c r="N62" s="12">
        <v>1548.16</v>
      </c>
      <c r="O62" s="12">
        <v>1315.34</v>
      </c>
      <c r="P62" s="12">
        <v>0.2999999999992724</v>
      </c>
      <c r="Q62" s="12">
        <f t="shared" si="1"/>
        <v>2863.7999999999993</v>
      </c>
      <c r="R62" s="12">
        <v>10360</v>
      </c>
    </row>
    <row r="63" spans="1:18" x14ac:dyDescent="0.25">
      <c r="A63" s="14"/>
      <c r="B63" s="6"/>
      <c r="C63" s="6" t="s">
        <v>545</v>
      </c>
      <c r="D63" s="6" t="s">
        <v>545</v>
      </c>
      <c r="E63" s="6" t="s">
        <v>545</v>
      </c>
      <c r="F63" s="6" t="s">
        <v>545</v>
      </c>
      <c r="G63" s="6" t="s">
        <v>545</v>
      </c>
      <c r="H63" s="6" t="s">
        <v>545</v>
      </c>
      <c r="I63" s="6" t="s">
        <v>545</v>
      </c>
      <c r="J63" s="6" t="s">
        <v>545</v>
      </c>
      <c r="K63" s="6" t="s">
        <v>545</v>
      </c>
      <c r="L63" s="6" t="s">
        <v>545</v>
      </c>
      <c r="M63" s="6" t="s">
        <v>545</v>
      </c>
      <c r="N63" s="6" t="s">
        <v>545</v>
      </c>
      <c r="O63" s="6" t="s">
        <v>545</v>
      </c>
      <c r="P63" s="6" t="s">
        <v>545</v>
      </c>
      <c r="Q63" s="6" t="s">
        <v>545</v>
      </c>
      <c r="R63" s="6" t="s">
        <v>545</v>
      </c>
    </row>
    <row r="64" spans="1:18" x14ac:dyDescent="0.25">
      <c r="A64" s="11" t="s">
        <v>536</v>
      </c>
      <c r="C64" s="12"/>
      <c r="L64" s="12"/>
      <c r="M64" s="12"/>
      <c r="Q64" s="12"/>
    </row>
    <row r="65" spans="1:18" x14ac:dyDescent="0.25">
      <c r="A65" s="2" t="s">
        <v>94</v>
      </c>
      <c r="B65" s="1" t="s">
        <v>95</v>
      </c>
      <c r="C65" s="12">
        <v>10503.9</v>
      </c>
      <c r="D65" s="12">
        <v>400</v>
      </c>
      <c r="E65" s="12">
        <v>784</v>
      </c>
      <c r="F65" s="12">
        <v>499</v>
      </c>
      <c r="G65" s="12">
        <v>564.75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f t="shared" ref="M65:M121" si="2">SUM(C65:L65)</f>
        <v>12751.65</v>
      </c>
      <c r="N65" s="12">
        <v>1447.31</v>
      </c>
      <c r="O65" s="12">
        <v>1207.94</v>
      </c>
      <c r="P65" s="12">
        <v>0.3999999999996362</v>
      </c>
      <c r="Q65" s="12">
        <f t="shared" ref="Q65:Q121" si="3">SUM(N65:P65)</f>
        <v>2655.6499999999996</v>
      </c>
      <c r="R65" s="12">
        <v>10096</v>
      </c>
    </row>
    <row r="66" spans="1:18" x14ac:dyDescent="0.25">
      <c r="A66" s="2" t="s">
        <v>96</v>
      </c>
      <c r="B66" s="1" t="s">
        <v>97</v>
      </c>
      <c r="C66" s="12">
        <v>10503.9</v>
      </c>
      <c r="D66" s="12">
        <v>0</v>
      </c>
      <c r="E66" s="12">
        <v>784</v>
      </c>
      <c r="F66" s="12">
        <v>499</v>
      </c>
      <c r="G66" s="12">
        <v>564.75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f t="shared" si="2"/>
        <v>12351.65</v>
      </c>
      <c r="N66" s="12">
        <v>1361.87</v>
      </c>
      <c r="O66" s="12">
        <v>1207.94</v>
      </c>
      <c r="P66" s="12">
        <v>-0.15999999999985448</v>
      </c>
      <c r="Q66" s="12">
        <f t="shared" si="3"/>
        <v>2569.65</v>
      </c>
      <c r="R66" s="12">
        <v>9782</v>
      </c>
    </row>
    <row r="67" spans="1:18" x14ac:dyDescent="0.25">
      <c r="A67" s="2" t="s">
        <v>98</v>
      </c>
      <c r="B67" s="1" t="s">
        <v>99</v>
      </c>
      <c r="C67" s="12">
        <v>10503.9</v>
      </c>
      <c r="D67" s="12">
        <v>0</v>
      </c>
      <c r="E67" s="12">
        <v>784</v>
      </c>
      <c r="F67" s="12">
        <v>499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f t="shared" si="2"/>
        <v>11786.9</v>
      </c>
      <c r="N67" s="12">
        <v>1243.48</v>
      </c>
      <c r="O67" s="12">
        <v>1207.94</v>
      </c>
      <c r="P67" s="12">
        <v>-2.0000000000436557E-2</v>
      </c>
      <c r="Q67" s="12">
        <f t="shared" si="3"/>
        <v>2451.3999999999996</v>
      </c>
      <c r="R67" s="12">
        <v>9335.5</v>
      </c>
    </row>
    <row r="68" spans="1:18" x14ac:dyDescent="0.25">
      <c r="A68" s="2" t="s">
        <v>100</v>
      </c>
      <c r="B68" s="1" t="s">
        <v>101</v>
      </c>
      <c r="C68" s="12">
        <v>10503.9</v>
      </c>
      <c r="D68" s="12">
        <v>200</v>
      </c>
      <c r="E68" s="12">
        <v>784</v>
      </c>
      <c r="F68" s="12">
        <v>499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f t="shared" si="2"/>
        <v>11986.9</v>
      </c>
      <c r="N68" s="12">
        <v>1285.08</v>
      </c>
      <c r="O68" s="12">
        <v>1207.94</v>
      </c>
      <c r="P68" s="12">
        <v>-0.12000000000080036</v>
      </c>
      <c r="Q68" s="12">
        <f t="shared" si="3"/>
        <v>2492.8999999999992</v>
      </c>
      <c r="R68" s="12">
        <v>9494</v>
      </c>
    </row>
    <row r="69" spans="1:18" x14ac:dyDescent="0.25">
      <c r="A69" s="2" t="s">
        <v>102</v>
      </c>
      <c r="B69" s="1" t="s">
        <v>103</v>
      </c>
      <c r="C69" s="12">
        <v>10503.9</v>
      </c>
      <c r="D69" s="12">
        <v>400</v>
      </c>
      <c r="E69" s="12">
        <v>784</v>
      </c>
      <c r="F69" s="12">
        <v>499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f t="shared" si="2"/>
        <v>12186.9</v>
      </c>
      <c r="N69" s="12">
        <v>1326.68</v>
      </c>
      <c r="O69" s="12">
        <v>1207.96</v>
      </c>
      <c r="P69" s="12">
        <v>0.25999999999839929</v>
      </c>
      <c r="Q69" s="12">
        <f t="shared" si="3"/>
        <v>2534.8999999999987</v>
      </c>
      <c r="R69" s="12">
        <v>9652</v>
      </c>
    </row>
    <row r="70" spans="1:18" x14ac:dyDescent="0.25">
      <c r="A70" s="2" t="s">
        <v>454</v>
      </c>
      <c r="B70" s="1" t="s">
        <v>455</v>
      </c>
      <c r="C70" s="12">
        <v>10742.6</v>
      </c>
      <c r="D70" s="12">
        <v>0</v>
      </c>
      <c r="E70" s="12">
        <v>1190.1199999999999</v>
      </c>
      <c r="F70" s="12">
        <v>793.01</v>
      </c>
      <c r="G70" s="12">
        <v>0</v>
      </c>
      <c r="H70" s="12">
        <v>0</v>
      </c>
      <c r="I70" s="12">
        <v>1765.91</v>
      </c>
      <c r="J70" s="12">
        <v>441.48</v>
      </c>
      <c r="K70" s="12">
        <v>4414.7700000000004</v>
      </c>
      <c r="L70" s="12">
        <v>0</v>
      </c>
      <c r="M70" s="12">
        <f t="shared" si="2"/>
        <v>19347.89</v>
      </c>
      <c r="N70" s="12">
        <f>1831.59+401.58</f>
        <v>2233.17</v>
      </c>
      <c r="O70" s="12">
        <v>1684.64</v>
      </c>
      <c r="P70" s="12">
        <v>561.57999999999811</v>
      </c>
      <c r="Q70" s="12">
        <f t="shared" si="3"/>
        <v>4479.3899999999985</v>
      </c>
      <c r="R70" s="12">
        <v>14868.5</v>
      </c>
    </row>
    <row r="71" spans="1:18" x14ac:dyDescent="0.25">
      <c r="A71" s="14"/>
      <c r="B71" s="6"/>
      <c r="C71" s="6" t="s">
        <v>545</v>
      </c>
      <c r="D71" s="6" t="s">
        <v>545</v>
      </c>
      <c r="E71" s="6" t="s">
        <v>545</v>
      </c>
      <c r="F71" s="6" t="s">
        <v>545</v>
      </c>
      <c r="G71" s="6" t="s">
        <v>545</v>
      </c>
      <c r="H71" s="6" t="s">
        <v>545</v>
      </c>
      <c r="I71" s="6" t="s">
        <v>545</v>
      </c>
      <c r="J71" s="6" t="s">
        <v>545</v>
      </c>
      <c r="K71" s="6" t="s">
        <v>545</v>
      </c>
      <c r="L71" s="6" t="s">
        <v>545</v>
      </c>
      <c r="M71" s="6" t="s">
        <v>545</v>
      </c>
      <c r="N71" s="6" t="s">
        <v>545</v>
      </c>
      <c r="O71" s="6" t="s">
        <v>545</v>
      </c>
      <c r="P71" s="6" t="s">
        <v>545</v>
      </c>
      <c r="Q71" s="6" t="s">
        <v>545</v>
      </c>
      <c r="R71" s="6" t="s">
        <v>545</v>
      </c>
    </row>
    <row r="72" spans="1:18" x14ac:dyDescent="0.25">
      <c r="A72" s="11" t="s">
        <v>537</v>
      </c>
      <c r="C72" s="12"/>
      <c r="L72" s="12"/>
      <c r="M72" s="12"/>
      <c r="Q72" s="12"/>
    </row>
    <row r="73" spans="1:18" x14ac:dyDescent="0.25">
      <c r="A73" s="2" t="s">
        <v>104</v>
      </c>
      <c r="B73" s="1" t="s">
        <v>105</v>
      </c>
      <c r="C73" s="12">
        <v>11756.4</v>
      </c>
      <c r="D73" s="12">
        <v>0</v>
      </c>
      <c r="E73" s="12">
        <v>846</v>
      </c>
      <c r="F73" s="12">
        <v>528</v>
      </c>
      <c r="G73" s="12">
        <v>678.06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f t="shared" si="2"/>
        <v>13808.46</v>
      </c>
      <c r="N73" s="12">
        <v>1673.05</v>
      </c>
      <c r="O73" s="12">
        <v>1351.98</v>
      </c>
      <c r="P73" s="12">
        <v>-6.9999999999708962E-2</v>
      </c>
      <c r="Q73" s="12">
        <f t="shared" si="3"/>
        <v>3024.96</v>
      </c>
      <c r="R73" s="12">
        <v>10783.5</v>
      </c>
    </row>
    <row r="74" spans="1:18" x14ac:dyDescent="0.25">
      <c r="A74" s="2" t="s">
        <v>106</v>
      </c>
      <c r="B74" s="1" t="s">
        <v>107</v>
      </c>
      <c r="C74" s="12">
        <v>10503.9</v>
      </c>
      <c r="D74" s="12">
        <v>0</v>
      </c>
      <c r="E74" s="12">
        <v>784</v>
      </c>
      <c r="F74" s="12">
        <v>499</v>
      </c>
      <c r="G74" s="12">
        <v>451.8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f t="shared" si="2"/>
        <v>12238.699999999999</v>
      </c>
      <c r="N74" s="12">
        <v>1337.75</v>
      </c>
      <c r="O74" s="12">
        <v>1207.94</v>
      </c>
      <c r="P74" s="12">
        <v>1444.0099999999984</v>
      </c>
      <c r="Q74" s="12">
        <f t="shared" si="3"/>
        <v>3989.6999999999985</v>
      </c>
      <c r="R74" s="12">
        <v>8249</v>
      </c>
    </row>
    <row r="75" spans="1:18" x14ac:dyDescent="0.25">
      <c r="A75" s="2" t="s">
        <v>108</v>
      </c>
      <c r="B75" s="1" t="s">
        <v>109</v>
      </c>
      <c r="C75" s="12">
        <v>10484.450000000001</v>
      </c>
      <c r="D75" s="12">
        <v>0</v>
      </c>
      <c r="E75" s="12">
        <v>784</v>
      </c>
      <c r="F75" s="12">
        <v>499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f t="shared" si="2"/>
        <v>11767.45</v>
      </c>
      <c r="N75" s="12">
        <v>1240</v>
      </c>
      <c r="O75" s="12">
        <v>1207.94</v>
      </c>
      <c r="P75" s="12">
        <v>1.0000000000218279E-2</v>
      </c>
      <c r="Q75" s="12">
        <f t="shared" si="3"/>
        <v>2447.9500000000003</v>
      </c>
      <c r="R75" s="12">
        <v>9319.5</v>
      </c>
    </row>
    <row r="76" spans="1:18" x14ac:dyDescent="0.25">
      <c r="A76" s="2" t="s">
        <v>110</v>
      </c>
      <c r="B76" s="1" t="s">
        <v>111</v>
      </c>
      <c r="C76" s="12">
        <v>10503.9</v>
      </c>
      <c r="D76" s="12">
        <v>600</v>
      </c>
      <c r="E76" s="12">
        <v>784</v>
      </c>
      <c r="F76" s="12">
        <v>499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f t="shared" si="2"/>
        <v>12386.9</v>
      </c>
      <c r="N76" s="12">
        <v>1369.4</v>
      </c>
      <c r="O76" s="12">
        <v>1207.94</v>
      </c>
      <c r="P76" s="12">
        <v>1372.0599999999995</v>
      </c>
      <c r="Q76" s="12">
        <f t="shared" si="3"/>
        <v>3949.3999999999996</v>
      </c>
      <c r="R76" s="12">
        <v>8437.5</v>
      </c>
    </row>
    <row r="77" spans="1:18" x14ac:dyDescent="0.25">
      <c r="A77" s="2" t="s">
        <v>112</v>
      </c>
      <c r="B77" s="1" t="s">
        <v>113</v>
      </c>
      <c r="C77" s="12">
        <v>11728.64</v>
      </c>
      <c r="D77" s="12">
        <v>0</v>
      </c>
      <c r="E77" s="12">
        <v>846</v>
      </c>
      <c r="F77" s="12">
        <v>528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f t="shared" si="2"/>
        <v>13102.64</v>
      </c>
      <c r="N77" s="12">
        <v>1522.29</v>
      </c>
      <c r="O77" s="12">
        <v>1351.98</v>
      </c>
      <c r="P77" s="12">
        <v>2181.869999999999</v>
      </c>
      <c r="Q77" s="12">
        <f t="shared" si="3"/>
        <v>5056.1399999999994</v>
      </c>
      <c r="R77" s="12">
        <v>8046.5</v>
      </c>
    </row>
    <row r="78" spans="1:18" x14ac:dyDescent="0.25">
      <c r="A78" s="2" t="s">
        <v>114</v>
      </c>
      <c r="B78" s="1" t="s">
        <v>115</v>
      </c>
      <c r="C78" s="12">
        <v>10503.9</v>
      </c>
      <c r="D78" s="12">
        <v>400</v>
      </c>
      <c r="E78" s="12">
        <v>784</v>
      </c>
      <c r="F78" s="12">
        <v>499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f t="shared" si="2"/>
        <v>12186.9</v>
      </c>
      <c r="N78" s="12">
        <v>1326.68</v>
      </c>
      <c r="O78" s="12">
        <v>1207.94</v>
      </c>
      <c r="P78" s="12">
        <v>-0.22000000000116415</v>
      </c>
      <c r="Q78" s="12">
        <f t="shared" si="3"/>
        <v>2534.3999999999987</v>
      </c>
      <c r="R78" s="12">
        <v>9652.5</v>
      </c>
    </row>
    <row r="79" spans="1:18" x14ac:dyDescent="0.25">
      <c r="A79" s="2" t="s">
        <v>116</v>
      </c>
      <c r="B79" s="1" t="s">
        <v>117</v>
      </c>
      <c r="C79" s="12">
        <v>10503.9</v>
      </c>
      <c r="D79" s="12">
        <v>400</v>
      </c>
      <c r="E79" s="12">
        <v>784</v>
      </c>
      <c r="F79" s="12">
        <v>499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f t="shared" si="2"/>
        <v>12186.9</v>
      </c>
      <c r="N79" s="12">
        <v>1326.68</v>
      </c>
      <c r="O79" s="12">
        <v>1207.94</v>
      </c>
      <c r="P79" s="12">
        <v>-0.22000000000116415</v>
      </c>
      <c r="Q79" s="12">
        <f t="shared" si="3"/>
        <v>2534.3999999999987</v>
      </c>
      <c r="R79" s="12">
        <v>9652.5</v>
      </c>
    </row>
    <row r="80" spans="1:18" x14ac:dyDescent="0.25">
      <c r="A80" s="2" t="s">
        <v>406</v>
      </c>
      <c r="B80" s="1" t="s">
        <v>407</v>
      </c>
      <c r="C80" s="12">
        <v>10153.77</v>
      </c>
      <c r="D80" s="12">
        <v>0</v>
      </c>
      <c r="E80" s="12">
        <v>784</v>
      </c>
      <c r="F80" s="12">
        <v>481.9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f t="shared" si="2"/>
        <v>11419.67</v>
      </c>
      <c r="N80" s="12">
        <v>1177.68</v>
      </c>
      <c r="O80" s="12">
        <v>1207.94</v>
      </c>
      <c r="P80" s="12">
        <v>4.9999999999272404E-2</v>
      </c>
      <c r="Q80" s="12">
        <f t="shared" si="3"/>
        <v>2385.6699999999992</v>
      </c>
      <c r="R80" s="12">
        <v>9034</v>
      </c>
    </row>
    <row r="81" spans="1:18" x14ac:dyDescent="0.25">
      <c r="A81" s="2" t="s">
        <v>432</v>
      </c>
      <c r="B81" s="1" t="s">
        <v>433</v>
      </c>
      <c r="C81" s="12">
        <v>10503.9</v>
      </c>
      <c r="D81" s="12">
        <v>400</v>
      </c>
      <c r="E81" s="12">
        <v>784</v>
      </c>
      <c r="F81" s="12">
        <v>499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f t="shared" si="2"/>
        <v>12186.9</v>
      </c>
      <c r="N81" s="12">
        <v>1326.68</v>
      </c>
      <c r="O81" s="12">
        <v>1207.94</v>
      </c>
      <c r="P81" s="12">
        <v>-0.22000000000116415</v>
      </c>
      <c r="Q81" s="12">
        <f t="shared" si="3"/>
        <v>2534.3999999999987</v>
      </c>
      <c r="R81" s="12">
        <v>9652.5</v>
      </c>
    </row>
    <row r="82" spans="1:18" x14ac:dyDescent="0.25">
      <c r="A82" s="2" t="s">
        <v>434</v>
      </c>
      <c r="B82" s="1" t="s">
        <v>435</v>
      </c>
      <c r="C82" s="12">
        <v>10503.9</v>
      </c>
      <c r="D82" s="12">
        <v>400</v>
      </c>
      <c r="E82" s="12">
        <v>784</v>
      </c>
      <c r="F82" s="12">
        <v>499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f t="shared" si="2"/>
        <v>12186.9</v>
      </c>
      <c r="N82" s="12">
        <v>1326.68</v>
      </c>
      <c r="O82" s="12">
        <v>1207.94</v>
      </c>
      <c r="P82" s="12">
        <v>0.27999999999883585</v>
      </c>
      <c r="Q82" s="12">
        <f t="shared" si="3"/>
        <v>2534.8999999999987</v>
      </c>
      <c r="R82" s="12">
        <v>9652</v>
      </c>
    </row>
    <row r="83" spans="1:18" x14ac:dyDescent="0.25">
      <c r="A83" s="14"/>
      <c r="B83" s="6"/>
      <c r="C83" s="6" t="s">
        <v>545</v>
      </c>
      <c r="D83" s="6" t="s">
        <v>545</v>
      </c>
      <c r="E83" s="6" t="s">
        <v>545</v>
      </c>
      <c r="F83" s="6" t="s">
        <v>545</v>
      </c>
      <c r="G83" s="6" t="s">
        <v>545</v>
      </c>
      <c r="H83" s="6" t="s">
        <v>545</v>
      </c>
      <c r="I83" s="6" t="s">
        <v>545</v>
      </c>
      <c r="J83" s="6" t="s">
        <v>545</v>
      </c>
      <c r="K83" s="6" t="s">
        <v>545</v>
      </c>
      <c r="L83" s="6" t="s">
        <v>545</v>
      </c>
      <c r="M83" s="6" t="s">
        <v>545</v>
      </c>
      <c r="N83" s="6" t="s">
        <v>545</v>
      </c>
      <c r="O83" s="6" t="s">
        <v>545</v>
      </c>
      <c r="P83" s="6" t="s">
        <v>545</v>
      </c>
      <c r="Q83" s="6" t="s">
        <v>545</v>
      </c>
      <c r="R83" s="6" t="s">
        <v>545</v>
      </c>
    </row>
    <row r="84" spans="1:18" x14ac:dyDescent="0.25">
      <c r="A84" s="11" t="s">
        <v>538</v>
      </c>
      <c r="C84" s="12"/>
      <c r="L84" s="12"/>
      <c r="M84" s="12"/>
      <c r="Q84" s="12"/>
    </row>
    <row r="85" spans="1:18" x14ac:dyDescent="0.25">
      <c r="A85" s="2" t="s">
        <v>120</v>
      </c>
      <c r="B85" s="1" t="s">
        <v>121</v>
      </c>
      <c r="C85" s="12">
        <v>11069.1</v>
      </c>
      <c r="D85" s="12">
        <v>400</v>
      </c>
      <c r="E85" s="12">
        <v>788</v>
      </c>
      <c r="F85" s="12">
        <v>468</v>
      </c>
      <c r="G85" s="12">
        <v>678.06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f t="shared" si="2"/>
        <v>13403.16</v>
      </c>
      <c r="N85" s="12">
        <v>1586.48</v>
      </c>
      <c r="O85" s="12">
        <v>1272.94</v>
      </c>
      <c r="P85" s="12">
        <v>3220.74</v>
      </c>
      <c r="Q85" s="12">
        <f t="shared" si="3"/>
        <v>6080.16</v>
      </c>
      <c r="R85" s="12">
        <v>7323</v>
      </c>
    </row>
    <row r="86" spans="1:18" x14ac:dyDescent="0.25">
      <c r="A86" s="2" t="s">
        <v>122</v>
      </c>
      <c r="B86" s="1" t="s">
        <v>123</v>
      </c>
      <c r="C86" s="12">
        <v>13452.6</v>
      </c>
      <c r="D86" s="12">
        <v>400</v>
      </c>
      <c r="E86" s="12">
        <v>991</v>
      </c>
      <c r="F86" s="12">
        <v>603</v>
      </c>
      <c r="G86" s="12">
        <v>678.06</v>
      </c>
      <c r="H86" s="12">
        <v>0</v>
      </c>
      <c r="I86" s="12">
        <v>0</v>
      </c>
      <c r="J86" s="12">
        <v>0</v>
      </c>
      <c r="K86" s="12">
        <v>0</v>
      </c>
      <c r="L86" s="12">
        <v>448.42</v>
      </c>
      <c r="M86" s="12">
        <f t="shared" si="2"/>
        <v>16573.079999999998</v>
      </c>
      <c r="N86" s="12">
        <v>2215.6799999999998</v>
      </c>
      <c r="O86" s="12">
        <v>1547.04</v>
      </c>
      <c r="P86" s="12">
        <v>-0.14000000000123691</v>
      </c>
      <c r="Q86" s="12">
        <f t="shared" si="3"/>
        <v>3762.5799999999986</v>
      </c>
      <c r="R86" s="12">
        <v>12810.5</v>
      </c>
    </row>
    <row r="87" spans="1:18" x14ac:dyDescent="0.25">
      <c r="A87" s="2" t="s">
        <v>124</v>
      </c>
      <c r="B87" s="1" t="s">
        <v>125</v>
      </c>
      <c r="C87" s="12">
        <v>11597.1</v>
      </c>
      <c r="D87" s="12">
        <v>400</v>
      </c>
      <c r="E87" s="12">
        <v>815</v>
      </c>
      <c r="F87" s="12">
        <v>496</v>
      </c>
      <c r="G87" s="12">
        <v>451.8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f t="shared" si="2"/>
        <v>13759.9</v>
      </c>
      <c r="N87" s="12">
        <v>1662.68</v>
      </c>
      <c r="O87" s="12">
        <v>1333.66</v>
      </c>
      <c r="P87" s="12">
        <v>8402.56</v>
      </c>
      <c r="Q87" s="12">
        <f t="shared" si="3"/>
        <v>11398.9</v>
      </c>
      <c r="R87" s="12">
        <v>2361</v>
      </c>
    </row>
    <row r="88" spans="1:18" x14ac:dyDescent="0.25">
      <c r="A88" s="2" t="s">
        <v>126</v>
      </c>
      <c r="B88" s="1" t="s">
        <v>127</v>
      </c>
      <c r="C88" s="12">
        <v>10295.65</v>
      </c>
      <c r="D88" s="12">
        <v>200</v>
      </c>
      <c r="E88" s="12">
        <v>717</v>
      </c>
      <c r="F88" s="12">
        <v>447</v>
      </c>
      <c r="G88" s="12">
        <v>564.75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f t="shared" si="2"/>
        <v>12224.4</v>
      </c>
      <c r="N88" s="12">
        <v>1334.69</v>
      </c>
      <c r="O88" s="12">
        <v>1185.32</v>
      </c>
      <c r="P88" s="12">
        <v>4740.8899999999994</v>
      </c>
      <c r="Q88" s="12">
        <f t="shared" si="3"/>
        <v>7260.9</v>
      </c>
      <c r="R88" s="12">
        <v>4963.5</v>
      </c>
    </row>
    <row r="89" spans="1:18" x14ac:dyDescent="0.25">
      <c r="A89" s="2" t="s">
        <v>128</v>
      </c>
      <c r="B89" s="1" t="s">
        <v>129</v>
      </c>
      <c r="C89" s="12">
        <v>11597.1</v>
      </c>
      <c r="D89" s="12">
        <v>0</v>
      </c>
      <c r="E89" s="12">
        <v>815</v>
      </c>
      <c r="F89" s="12">
        <v>496</v>
      </c>
      <c r="G89" s="12">
        <v>513.4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f t="shared" si="2"/>
        <v>13421.5</v>
      </c>
      <c r="N89" s="12">
        <v>1590.4</v>
      </c>
      <c r="O89" s="12">
        <v>1333.66</v>
      </c>
      <c r="P89" s="12">
        <v>9462.4399999999987</v>
      </c>
      <c r="Q89" s="12">
        <f t="shared" si="3"/>
        <v>12386.5</v>
      </c>
      <c r="R89" s="12">
        <v>1035</v>
      </c>
    </row>
    <row r="90" spans="1:18" x14ac:dyDescent="0.25">
      <c r="A90" s="2" t="s">
        <v>132</v>
      </c>
      <c r="B90" s="1" t="s">
        <v>133</v>
      </c>
      <c r="C90" s="12">
        <v>10679.1</v>
      </c>
      <c r="D90" s="12">
        <v>0</v>
      </c>
      <c r="E90" s="12">
        <v>737</v>
      </c>
      <c r="F90" s="12">
        <v>455</v>
      </c>
      <c r="G90" s="12">
        <v>451.8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f t="shared" si="2"/>
        <v>12322.9</v>
      </c>
      <c r="N90" s="12">
        <v>1355.73</v>
      </c>
      <c r="O90" s="12">
        <v>1228.0999999999999</v>
      </c>
      <c r="P90" s="12">
        <v>106.56999999999971</v>
      </c>
      <c r="Q90" s="12">
        <f t="shared" si="3"/>
        <v>2690.3999999999996</v>
      </c>
      <c r="R90" s="12">
        <v>9632.5</v>
      </c>
    </row>
    <row r="91" spans="1:18" x14ac:dyDescent="0.25">
      <c r="A91" s="2" t="s">
        <v>134</v>
      </c>
      <c r="B91" s="1" t="s">
        <v>135</v>
      </c>
      <c r="C91" s="12">
        <v>10679.1</v>
      </c>
      <c r="D91" s="12">
        <v>0</v>
      </c>
      <c r="E91" s="12">
        <v>737</v>
      </c>
      <c r="F91" s="12">
        <v>455</v>
      </c>
      <c r="G91" s="12">
        <v>451.8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f t="shared" si="2"/>
        <v>12322.9</v>
      </c>
      <c r="N91" s="12">
        <v>1355.73</v>
      </c>
      <c r="O91" s="12">
        <v>1228.0999999999999</v>
      </c>
      <c r="P91" s="12">
        <v>106.56999999999971</v>
      </c>
      <c r="Q91" s="12">
        <f t="shared" si="3"/>
        <v>2690.3999999999996</v>
      </c>
      <c r="R91" s="12">
        <v>9632.5</v>
      </c>
    </row>
    <row r="92" spans="1:18" x14ac:dyDescent="0.25">
      <c r="A92" s="2" t="s">
        <v>136</v>
      </c>
      <c r="B92" s="1" t="s">
        <v>137</v>
      </c>
      <c r="C92" s="12">
        <v>12341.1</v>
      </c>
      <c r="D92" s="12">
        <v>400</v>
      </c>
      <c r="E92" s="12">
        <v>815</v>
      </c>
      <c r="F92" s="12">
        <v>496</v>
      </c>
      <c r="G92" s="12">
        <v>451.8</v>
      </c>
      <c r="H92" s="12">
        <v>0</v>
      </c>
      <c r="I92" s="12">
        <v>0</v>
      </c>
      <c r="J92" s="12">
        <v>0</v>
      </c>
      <c r="K92" s="12">
        <v>0</v>
      </c>
      <c r="L92" s="12">
        <v>1234.1099999999999</v>
      </c>
      <c r="M92" s="12">
        <f t="shared" si="2"/>
        <v>15738.01</v>
      </c>
      <c r="N92" s="12">
        <v>1994.97</v>
      </c>
      <c r="O92" s="12">
        <v>1419.22</v>
      </c>
      <c r="P92" s="12">
        <v>11453.82</v>
      </c>
      <c r="Q92" s="12">
        <f t="shared" si="3"/>
        <v>14868.01</v>
      </c>
      <c r="R92" s="12">
        <v>870</v>
      </c>
    </row>
    <row r="93" spans="1:18" x14ac:dyDescent="0.25">
      <c r="A93" s="2" t="s">
        <v>138</v>
      </c>
      <c r="B93" s="1" t="s">
        <v>139</v>
      </c>
      <c r="C93" s="12">
        <v>11597.1</v>
      </c>
      <c r="D93" s="12">
        <v>400</v>
      </c>
      <c r="E93" s="12">
        <v>815</v>
      </c>
      <c r="F93" s="12">
        <v>496</v>
      </c>
      <c r="G93" s="12">
        <v>451.8</v>
      </c>
      <c r="H93" s="12">
        <v>0</v>
      </c>
      <c r="I93" s="12">
        <v>0</v>
      </c>
      <c r="J93" s="12">
        <v>0</v>
      </c>
      <c r="K93" s="12">
        <v>0</v>
      </c>
      <c r="L93" s="12">
        <v>1159.71</v>
      </c>
      <c r="M93" s="12">
        <f t="shared" si="2"/>
        <v>14919.61</v>
      </c>
      <c r="N93" s="12">
        <v>1820.16</v>
      </c>
      <c r="O93" s="12">
        <v>1333.66</v>
      </c>
      <c r="P93" s="12">
        <v>4865.2900000000009</v>
      </c>
      <c r="Q93" s="12">
        <f t="shared" si="3"/>
        <v>8019.1100000000006</v>
      </c>
      <c r="R93" s="12">
        <v>6900.5</v>
      </c>
    </row>
    <row r="94" spans="1:18" x14ac:dyDescent="0.25">
      <c r="A94" s="2" t="s">
        <v>140</v>
      </c>
      <c r="B94" s="1" t="s">
        <v>141</v>
      </c>
      <c r="C94" s="12">
        <v>11597.1</v>
      </c>
      <c r="D94" s="12">
        <v>0</v>
      </c>
      <c r="E94" s="12">
        <v>815</v>
      </c>
      <c r="F94" s="12">
        <v>496</v>
      </c>
      <c r="G94" s="12">
        <v>451.8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f t="shared" si="2"/>
        <v>13359.9</v>
      </c>
      <c r="N94" s="12">
        <v>1577.24</v>
      </c>
      <c r="O94" s="12">
        <v>1333.66</v>
      </c>
      <c r="P94" s="12">
        <v>3274</v>
      </c>
      <c r="Q94" s="12">
        <f t="shared" si="3"/>
        <v>6184.9</v>
      </c>
      <c r="R94" s="12">
        <v>7175</v>
      </c>
    </row>
    <row r="95" spans="1:18" x14ac:dyDescent="0.25">
      <c r="A95" s="2" t="s">
        <v>142</v>
      </c>
      <c r="B95" s="1" t="s">
        <v>143</v>
      </c>
      <c r="C95" s="12">
        <v>11597.1</v>
      </c>
      <c r="D95" s="12">
        <v>200</v>
      </c>
      <c r="E95" s="12">
        <v>815</v>
      </c>
      <c r="F95" s="12">
        <v>363.78</v>
      </c>
      <c r="G95" s="12">
        <v>338.85</v>
      </c>
      <c r="H95" s="12">
        <v>0</v>
      </c>
      <c r="I95" s="12">
        <v>0</v>
      </c>
      <c r="J95" s="12">
        <v>0</v>
      </c>
      <c r="K95" s="12">
        <v>0</v>
      </c>
      <c r="L95" s="12">
        <v>386.57</v>
      </c>
      <c r="M95" s="12">
        <f t="shared" si="2"/>
        <v>13701.300000000001</v>
      </c>
      <c r="N95" s="12">
        <v>982.29</v>
      </c>
      <c r="O95" s="12">
        <v>1333.66</v>
      </c>
      <c r="P95" s="12">
        <v>5079.8500000000022</v>
      </c>
      <c r="Q95" s="12">
        <f t="shared" si="3"/>
        <v>7395.800000000002</v>
      </c>
      <c r="R95" s="12">
        <v>6305.5</v>
      </c>
    </row>
    <row r="96" spans="1:18" x14ac:dyDescent="0.25">
      <c r="A96" s="2" t="s">
        <v>144</v>
      </c>
      <c r="B96" s="1" t="s">
        <v>145</v>
      </c>
      <c r="C96" s="12">
        <v>10679.1</v>
      </c>
      <c r="D96" s="12">
        <v>0</v>
      </c>
      <c r="E96" s="12">
        <v>737</v>
      </c>
      <c r="F96" s="12">
        <v>455</v>
      </c>
      <c r="G96" s="12">
        <v>338.85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f t="shared" si="2"/>
        <v>12209.95</v>
      </c>
      <c r="N96" s="12">
        <v>1331.61</v>
      </c>
      <c r="O96" s="12">
        <v>1228.0999999999999</v>
      </c>
      <c r="P96" s="12">
        <v>106.7400000000016</v>
      </c>
      <c r="Q96" s="12">
        <f t="shared" si="3"/>
        <v>2666.4500000000016</v>
      </c>
      <c r="R96" s="12">
        <v>9543.5</v>
      </c>
    </row>
    <row r="97" spans="1:18" x14ac:dyDescent="0.25">
      <c r="A97" s="2" t="s">
        <v>146</v>
      </c>
      <c r="B97" s="1" t="s">
        <v>147</v>
      </c>
      <c r="C97" s="12">
        <v>11597.1</v>
      </c>
      <c r="D97" s="12">
        <v>400</v>
      </c>
      <c r="E97" s="12">
        <v>815</v>
      </c>
      <c r="F97" s="12">
        <v>496</v>
      </c>
      <c r="G97" s="12">
        <v>338.85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f t="shared" si="2"/>
        <v>13646.95</v>
      </c>
      <c r="N97" s="12">
        <v>1638.56</v>
      </c>
      <c r="O97" s="12">
        <v>1333.66</v>
      </c>
      <c r="P97" s="12">
        <v>116.22999999999956</v>
      </c>
      <c r="Q97" s="12">
        <f t="shared" si="3"/>
        <v>3088.45</v>
      </c>
      <c r="R97" s="12">
        <v>10558.5</v>
      </c>
    </row>
    <row r="98" spans="1:18" x14ac:dyDescent="0.25">
      <c r="A98" s="2" t="s">
        <v>148</v>
      </c>
      <c r="B98" s="1" t="s">
        <v>149</v>
      </c>
      <c r="C98" s="12">
        <v>11597.1</v>
      </c>
      <c r="D98" s="12">
        <v>400</v>
      </c>
      <c r="E98" s="12">
        <v>815</v>
      </c>
      <c r="F98" s="12">
        <v>496</v>
      </c>
      <c r="G98" s="12">
        <v>225.9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f t="shared" si="2"/>
        <v>13534</v>
      </c>
      <c r="N98" s="12">
        <v>1614.43</v>
      </c>
      <c r="O98" s="12">
        <v>1333.66</v>
      </c>
      <c r="P98" s="12">
        <v>4199.91</v>
      </c>
      <c r="Q98" s="12">
        <f t="shared" si="3"/>
        <v>7148</v>
      </c>
      <c r="R98" s="12">
        <v>6386</v>
      </c>
    </row>
    <row r="99" spans="1:18" x14ac:dyDescent="0.25">
      <c r="A99" s="2" t="s">
        <v>150</v>
      </c>
      <c r="B99" s="1" t="s">
        <v>151</v>
      </c>
      <c r="C99" s="12">
        <v>10679.1</v>
      </c>
      <c r="D99" s="12">
        <v>400</v>
      </c>
      <c r="E99" s="12">
        <v>737</v>
      </c>
      <c r="F99" s="12">
        <v>455</v>
      </c>
      <c r="G99" s="12">
        <v>225.9</v>
      </c>
      <c r="H99" s="12">
        <v>0</v>
      </c>
      <c r="I99" s="12">
        <v>0</v>
      </c>
      <c r="J99" s="12">
        <v>0</v>
      </c>
      <c r="K99" s="12">
        <v>0</v>
      </c>
      <c r="L99" s="12">
        <v>1067.9100000000001</v>
      </c>
      <c r="M99" s="12">
        <f t="shared" si="2"/>
        <v>13564.91</v>
      </c>
      <c r="N99" s="12">
        <v>1530.8</v>
      </c>
      <c r="O99" s="12">
        <v>1228.0999999999999</v>
      </c>
      <c r="P99" s="12">
        <v>4399.01</v>
      </c>
      <c r="Q99" s="12">
        <f t="shared" si="3"/>
        <v>7157.91</v>
      </c>
      <c r="R99" s="12">
        <v>6407</v>
      </c>
    </row>
    <row r="100" spans="1:18" x14ac:dyDescent="0.25">
      <c r="A100" s="2" t="s">
        <v>152</v>
      </c>
      <c r="B100" s="1" t="s">
        <v>153</v>
      </c>
      <c r="C100" s="12">
        <v>10307.1</v>
      </c>
      <c r="D100" s="12">
        <v>200</v>
      </c>
      <c r="E100" s="12">
        <v>717</v>
      </c>
      <c r="F100" s="12">
        <v>447</v>
      </c>
      <c r="G100" s="12">
        <v>246.44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f t="shared" si="2"/>
        <v>11917.54</v>
      </c>
      <c r="N100" s="12">
        <v>1271.47</v>
      </c>
      <c r="O100" s="12">
        <v>1185.32</v>
      </c>
      <c r="P100" s="12">
        <v>3372.75</v>
      </c>
      <c r="Q100" s="12">
        <f t="shared" si="3"/>
        <v>5829.54</v>
      </c>
      <c r="R100" s="12">
        <v>6088</v>
      </c>
    </row>
    <row r="101" spans="1:18" x14ac:dyDescent="0.25">
      <c r="A101" s="2" t="s">
        <v>154</v>
      </c>
      <c r="B101" s="1" t="s">
        <v>155</v>
      </c>
      <c r="C101" s="12">
        <v>11069.1</v>
      </c>
      <c r="D101" s="12">
        <v>400</v>
      </c>
      <c r="E101" s="12">
        <v>788</v>
      </c>
      <c r="F101" s="12">
        <v>468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f t="shared" si="2"/>
        <v>12725.1</v>
      </c>
      <c r="N101" s="12">
        <v>1441.64</v>
      </c>
      <c r="O101" s="12">
        <v>1272.94</v>
      </c>
      <c r="P101" s="12">
        <v>4415.5200000000004</v>
      </c>
      <c r="Q101" s="12">
        <f t="shared" si="3"/>
        <v>7130.1</v>
      </c>
      <c r="R101" s="12">
        <v>5595</v>
      </c>
    </row>
    <row r="102" spans="1:18" x14ac:dyDescent="0.25">
      <c r="A102" s="2" t="s">
        <v>156</v>
      </c>
      <c r="B102" s="1" t="s">
        <v>157</v>
      </c>
      <c r="C102" s="12">
        <v>11597.1</v>
      </c>
      <c r="D102" s="12">
        <v>200</v>
      </c>
      <c r="E102" s="12">
        <v>815</v>
      </c>
      <c r="F102" s="12">
        <v>496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1159.71</v>
      </c>
      <c r="M102" s="12">
        <f t="shared" si="2"/>
        <v>14267.810000000001</v>
      </c>
      <c r="N102" s="12">
        <v>1680.94</v>
      </c>
      <c r="O102" s="12">
        <v>1333.66</v>
      </c>
      <c r="P102" s="12">
        <v>5916.2100000000009</v>
      </c>
      <c r="Q102" s="12">
        <f t="shared" si="3"/>
        <v>8930.8100000000013</v>
      </c>
      <c r="R102" s="12">
        <v>5337</v>
      </c>
    </row>
    <row r="103" spans="1:18" x14ac:dyDescent="0.25">
      <c r="A103" s="2" t="s">
        <v>158</v>
      </c>
      <c r="B103" s="1" t="s">
        <v>159</v>
      </c>
      <c r="C103" s="12">
        <v>11069.1</v>
      </c>
      <c r="D103" s="12">
        <v>400</v>
      </c>
      <c r="E103" s="12">
        <v>788</v>
      </c>
      <c r="F103" s="12">
        <v>468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368.97</v>
      </c>
      <c r="M103" s="12">
        <f t="shared" si="2"/>
        <v>13094.07</v>
      </c>
      <c r="N103" s="12">
        <v>1481.05</v>
      </c>
      <c r="O103" s="12">
        <v>1272.94</v>
      </c>
      <c r="P103" s="12">
        <v>5644.58</v>
      </c>
      <c r="Q103" s="12">
        <f t="shared" si="3"/>
        <v>8398.57</v>
      </c>
      <c r="R103" s="12">
        <v>4695.5</v>
      </c>
    </row>
    <row r="104" spans="1:18" x14ac:dyDescent="0.25">
      <c r="A104" s="2" t="s">
        <v>160</v>
      </c>
      <c r="B104" s="1" t="s">
        <v>161</v>
      </c>
      <c r="C104" s="12">
        <v>15675</v>
      </c>
      <c r="D104" s="12">
        <v>200</v>
      </c>
      <c r="E104" s="12">
        <v>1128</v>
      </c>
      <c r="F104" s="12">
        <v>703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f t="shared" si="2"/>
        <v>17706</v>
      </c>
      <c r="N104" s="12">
        <v>2505.56</v>
      </c>
      <c r="O104" s="12">
        <v>1802.62</v>
      </c>
      <c r="P104" s="12">
        <v>2986.3199999999997</v>
      </c>
      <c r="Q104" s="12">
        <f t="shared" si="3"/>
        <v>7294.5</v>
      </c>
      <c r="R104" s="12">
        <v>10411.5</v>
      </c>
    </row>
    <row r="105" spans="1:18" x14ac:dyDescent="0.25">
      <c r="A105" s="2" t="s">
        <v>162</v>
      </c>
      <c r="B105" s="1" t="s">
        <v>163</v>
      </c>
      <c r="C105" s="12">
        <v>11597.1</v>
      </c>
      <c r="D105" s="12">
        <v>200</v>
      </c>
      <c r="E105" s="12">
        <v>788</v>
      </c>
      <c r="F105" s="12">
        <v>468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1159.71</v>
      </c>
      <c r="M105" s="12">
        <f t="shared" si="2"/>
        <v>14212.810000000001</v>
      </c>
      <c r="N105" s="12">
        <v>1669.18</v>
      </c>
      <c r="O105" s="12">
        <v>1333.68</v>
      </c>
      <c r="P105" s="12">
        <v>115.95000000000073</v>
      </c>
      <c r="Q105" s="12">
        <f t="shared" si="3"/>
        <v>3118.8100000000009</v>
      </c>
      <c r="R105" s="12">
        <v>11094</v>
      </c>
    </row>
    <row r="106" spans="1:18" x14ac:dyDescent="0.25">
      <c r="A106" s="2" t="s">
        <v>164</v>
      </c>
      <c r="B106" s="1" t="s">
        <v>165</v>
      </c>
      <c r="C106" s="12">
        <v>10679.1</v>
      </c>
      <c r="D106" s="12">
        <v>400</v>
      </c>
      <c r="E106" s="12">
        <v>737</v>
      </c>
      <c r="F106" s="12">
        <v>455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f t="shared" si="2"/>
        <v>12271.1</v>
      </c>
      <c r="N106" s="12">
        <v>1344.68</v>
      </c>
      <c r="O106" s="12">
        <v>1228.0999999999999</v>
      </c>
      <c r="P106" s="12">
        <v>106.81999999999971</v>
      </c>
      <c r="Q106" s="12">
        <f t="shared" si="3"/>
        <v>2679.5999999999995</v>
      </c>
      <c r="R106" s="12">
        <v>9591.5</v>
      </c>
    </row>
    <row r="107" spans="1:18" x14ac:dyDescent="0.25">
      <c r="A107" s="2" t="s">
        <v>436</v>
      </c>
      <c r="B107" s="1" t="s">
        <v>437</v>
      </c>
      <c r="C107" s="12">
        <v>11069.1</v>
      </c>
      <c r="D107" s="12">
        <v>200</v>
      </c>
      <c r="E107" s="12">
        <v>788</v>
      </c>
      <c r="F107" s="12">
        <v>468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f t="shared" si="2"/>
        <v>12525.1</v>
      </c>
      <c r="N107" s="12">
        <v>1398.92</v>
      </c>
      <c r="O107" s="12">
        <v>1272.94</v>
      </c>
      <c r="P107" s="12">
        <v>-0.26000000000021828</v>
      </c>
      <c r="Q107" s="12">
        <f t="shared" si="3"/>
        <v>2671.6</v>
      </c>
      <c r="R107" s="12">
        <v>9853.5</v>
      </c>
    </row>
    <row r="108" spans="1:18" x14ac:dyDescent="0.25">
      <c r="A108" s="14"/>
      <c r="B108" s="6"/>
      <c r="C108" s="6" t="s">
        <v>545</v>
      </c>
      <c r="D108" s="6" t="s">
        <v>545</v>
      </c>
      <c r="E108" s="6" t="s">
        <v>545</v>
      </c>
      <c r="F108" s="6" t="s">
        <v>545</v>
      </c>
      <c r="G108" s="6" t="s">
        <v>545</v>
      </c>
      <c r="H108" s="6" t="s">
        <v>545</v>
      </c>
      <c r="I108" s="6" t="s">
        <v>545</v>
      </c>
      <c r="J108" s="6" t="s">
        <v>545</v>
      </c>
      <c r="K108" s="6" t="s">
        <v>545</v>
      </c>
      <c r="L108" s="6" t="s">
        <v>545</v>
      </c>
      <c r="M108" s="6" t="s">
        <v>545</v>
      </c>
      <c r="N108" s="6" t="s">
        <v>545</v>
      </c>
      <c r="O108" s="6" t="s">
        <v>545</v>
      </c>
      <c r="P108" s="6" t="s">
        <v>545</v>
      </c>
      <c r="Q108" s="6" t="s">
        <v>545</v>
      </c>
      <c r="R108" s="6" t="s">
        <v>545</v>
      </c>
    </row>
    <row r="109" spans="1:18" x14ac:dyDescent="0.25">
      <c r="A109" s="11" t="s">
        <v>539</v>
      </c>
      <c r="C109" s="12"/>
      <c r="L109" s="12"/>
      <c r="M109" s="12"/>
      <c r="Q109" s="12"/>
    </row>
    <row r="110" spans="1:18" x14ac:dyDescent="0.25">
      <c r="A110" s="2" t="s">
        <v>166</v>
      </c>
      <c r="B110" s="1" t="s">
        <v>167</v>
      </c>
      <c r="C110" s="12">
        <v>11438.1</v>
      </c>
      <c r="D110" s="12">
        <v>0</v>
      </c>
      <c r="E110" s="12">
        <v>802</v>
      </c>
      <c r="F110" s="12">
        <v>482</v>
      </c>
      <c r="G110" s="12">
        <v>678.06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f t="shared" si="2"/>
        <v>13400.16</v>
      </c>
      <c r="N110" s="12">
        <v>1585.84</v>
      </c>
      <c r="O110" s="12">
        <v>1315.38</v>
      </c>
      <c r="P110" s="12">
        <v>5933.4399999999987</v>
      </c>
      <c r="Q110" s="12">
        <f t="shared" si="3"/>
        <v>8834.66</v>
      </c>
      <c r="R110" s="12">
        <v>4565.5</v>
      </c>
    </row>
    <row r="111" spans="1:18" x14ac:dyDescent="0.25">
      <c r="A111" s="2" t="s">
        <v>168</v>
      </c>
      <c r="B111" s="1" t="s">
        <v>169</v>
      </c>
      <c r="C111" s="12">
        <v>10679.1</v>
      </c>
      <c r="D111" s="12">
        <v>0</v>
      </c>
      <c r="E111" s="12">
        <v>737</v>
      </c>
      <c r="F111" s="12">
        <v>455</v>
      </c>
      <c r="G111" s="12">
        <v>739.32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f t="shared" si="2"/>
        <v>12610.42</v>
      </c>
      <c r="N111" s="12">
        <v>1417.14</v>
      </c>
      <c r="O111" s="12">
        <v>1228.0999999999999</v>
      </c>
      <c r="P111" s="12">
        <v>107.18000000000029</v>
      </c>
      <c r="Q111" s="12">
        <f t="shared" si="3"/>
        <v>2752.42</v>
      </c>
      <c r="R111" s="12">
        <v>9858</v>
      </c>
    </row>
    <row r="112" spans="1:18" x14ac:dyDescent="0.25">
      <c r="A112" s="2" t="s">
        <v>170</v>
      </c>
      <c r="B112" s="1" t="s">
        <v>171</v>
      </c>
      <c r="C112" s="12">
        <v>10670.2</v>
      </c>
      <c r="D112" s="12">
        <v>200</v>
      </c>
      <c r="E112" s="12">
        <v>737</v>
      </c>
      <c r="F112" s="12">
        <v>455</v>
      </c>
      <c r="G112" s="12">
        <v>616.79999999999995</v>
      </c>
      <c r="H112" s="12">
        <v>0</v>
      </c>
      <c r="I112" s="12">
        <v>0</v>
      </c>
      <c r="J112" s="12">
        <v>0</v>
      </c>
      <c r="K112" s="12">
        <v>0</v>
      </c>
      <c r="L112" s="12">
        <v>311.47000000000003</v>
      </c>
      <c r="M112" s="12">
        <f t="shared" si="2"/>
        <v>12990.47</v>
      </c>
      <c r="N112" s="12">
        <v>1465.07</v>
      </c>
      <c r="O112" s="12">
        <v>1228.0999999999999</v>
      </c>
      <c r="P112" s="12">
        <v>106.79999999999927</v>
      </c>
      <c r="Q112" s="12">
        <f t="shared" si="3"/>
        <v>2799.9699999999993</v>
      </c>
      <c r="R112" s="12">
        <v>10190.5</v>
      </c>
    </row>
    <row r="113" spans="1:18" x14ac:dyDescent="0.25">
      <c r="A113" s="2" t="s">
        <v>172</v>
      </c>
      <c r="B113" s="1" t="s">
        <v>173</v>
      </c>
      <c r="C113" s="12">
        <v>10679.1</v>
      </c>
      <c r="D113" s="12">
        <v>0</v>
      </c>
      <c r="E113" s="12">
        <v>737</v>
      </c>
      <c r="F113" s="12">
        <v>455</v>
      </c>
      <c r="G113" s="12">
        <v>678.06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f t="shared" si="2"/>
        <v>12549.16</v>
      </c>
      <c r="N113" s="12">
        <v>1404.06</v>
      </c>
      <c r="O113" s="12">
        <v>1228.0999999999999</v>
      </c>
      <c r="P113" s="12">
        <v>6286.5</v>
      </c>
      <c r="Q113" s="12">
        <f t="shared" si="3"/>
        <v>8918.66</v>
      </c>
      <c r="R113" s="12">
        <v>3630.5</v>
      </c>
    </row>
    <row r="114" spans="1:18" x14ac:dyDescent="0.25">
      <c r="A114" s="2" t="s">
        <v>174</v>
      </c>
      <c r="B114" s="1" t="s">
        <v>175</v>
      </c>
      <c r="C114" s="12">
        <v>10679.1</v>
      </c>
      <c r="D114" s="12">
        <v>400</v>
      </c>
      <c r="E114" s="12">
        <v>737</v>
      </c>
      <c r="F114" s="12">
        <v>455</v>
      </c>
      <c r="G114" s="12">
        <v>564.75</v>
      </c>
      <c r="H114" s="12">
        <v>0</v>
      </c>
      <c r="I114" s="12">
        <v>0</v>
      </c>
      <c r="J114" s="12">
        <v>0</v>
      </c>
      <c r="K114" s="12">
        <v>0</v>
      </c>
      <c r="L114" s="12">
        <v>2682.7700000000004</v>
      </c>
      <c r="M114" s="12">
        <f t="shared" si="2"/>
        <v>15518.62</v>
      </c>
      <c r="N114" s="12">
        <v>2000.33</v>
      </c>
      <c r="O114" s="12">
        <v>1228.0999999999999</v>
      </c>
      <c r="P114" s="12">
        <v>6801.1900000000005</v>
      </c>
      <c r="Q114" s="12">
        <f t="shared" si="3"/>
        <v>10029.620000000001</v>
      </c>
      <c r="R114" s="12">
        <v>5489</v>
      </c>
    </row>
    <row r="115" spans="1:18" x14ac:dyDescent="0.25">
      <c r="A115" s="2" t="s">
        <v>176</v>
      </c>
      <c r="B115" s="1" t="s">
        <v>177</v>
      </c>
      <c r="C115" s="12">
        <v>10679.1</v>
      </c>
      <c r="D115" s="12">
        <v>400</v>
      </c>
      <c r="E115" s="12">
        <v>737</v>
      </c>
      <c r="F115" s="12">
        <v>455</v>
      </c>
      <c r="G115" s="12">
        <v>564.75</v>
      </c>
      <c r="H115" s="12">
        <v>0</v>
      </c>
      <c r="I115" s="12">
        <v>0</v>
      </c>
      <c r="J115" s="12">
        <v>0</v>
      </c>
      <c r="K115" s="12">
        <v>0</v>
      </c>
      <c r="L115" s="12">
        <v>845.43</v>
      </c>
      <c r="M115" s="12">
        <f t="shared" si="2"/>
        <v>13681.28</v>
      </c>
      <c r="N115" s="12">
        <v>1555.65</v>
      </c>
      <c r="O115" s="12">
        <v>1228.0999999999999</v>
      </c>
      <c r="P115" s="12">
        <v>7275.0300000000007</v>
      </c>
      <c r="Q115" s="12">
        <f t="shared" si="3"/>
        <v>10058.780000000001</v>
      </c>
      <c r="R115" s="12">
        <v>3622.5</v>
      </c>
    </row>
    <row r="116" spans="1:18" x14ac:dyDescent="0.25">
      <c r="A116" s="2" t="s">
        <v>178</v>
      </c>
      <c r="B116" s="1" t="s">
        <v>179</v>
      </c>
      <c r="C116" s="12">
        <v>11438.1</v>
      </c>
      <c r="D116" s="12">
        <v>400</v>
      </c>
      <c r="E116" s="12">
        <v>802</v>
      </c>
      <c r="F116" s="12">
        <v>482</v>
      </c>
      <c r="G116" s="12">
        <v>564.75</v>
      </c>
      <c r="H116" s="12">
        <v>0</v>
      </c>
      <c r="I116" s="12">
        <v>0</v>
      </c>
      <c r="J116" s="12">
        <v>0</v>
      </c>
      <c r="K116" s="12">
        <v>0</v>
      </c>
      <c r="L116" s="12">
        <v>973.18</v>
      </c>
      <c r="M116" s="12">
        <f t="shared" si="2"/>
        <v>14660.03</v>
      </c>
      <c r="N116" s="12">
        <v>1764.71</v>
      </c>
      <c r="O116" s="12">
        <v>1315.38</v>
      </c>
      <c r="P116" s="12">
        <v>5815.9400000000005</v>
      </c>
      <c r="Q116" s="12">
        <f t="shared" si="3"/>
        <v>8896.0300000000007</v>
      </c>
      <c r="R116" s="12">
        <v>5764</v>
      </c>
    </row>
    <row r="117" spans="1:18" x14ac:dyDescent="0.25">
      <c r="A117" s="2" t="s">
        <v>180</v>
      </c>
      <c r="B117" s="1" t="s">
        <v>181</v>
      </c>
      <c r="C117" s="12">
        <v>10679.1</v>
      </c>
      <c r="D117" s="12">
        <v>0</v>
      </c>
      <c r="E117" s="12">
        <v>737</v>
      </c>
      <c r="F117" s="12">
        <v>455</v>
      </c>
      <c r="G117" s="12">
        <v>613.62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f t="shared" si="2"/>
        <v>12484.720000000001</v>
      </c>
      <c r="N117" s="12">
        <v>1390.3</v>
      </c>
      <c r="O117" s="12">
        <v>1228.0999999999999</v>
      </c>
      <c r="P117" s="12">
        <v>6468.3200000000015</v>
      </c>
      <c r="Q117" s="12">
        <f t="shared" si="3"/>
        <v>9086.7200000000012</v>
      </c>
      <c r="R117" s="12">
        <v>3398</v>
      </c>
    </row>
    <row r="118" spans="1:18" x14ac:dyDescent="0.25">
      <c r="A118" s="2" t="s">
        <v>182</v>
      </c>
      <c r="B118" s="1" t="s">
        <v>183</v>
      </c>
      <c r="C118" s="12">
        <v>10679.1</v>
      </c>
      <c r="D118" s="12">
        <v>200</v>
      </c>
      <c r="E118" s="12">
        <v>737</v>
      </c>
      <c r="F118" s="12">
        <v>455</v>
      </c>
      <c r="G118" s="12">
        <v>338.85</v>
      </c>
      <c r="H118" s="12">
        <v>0</v>
      </c>
      <c r="I118" s="12">
        <v>0</v>
      </c>
      <c r="J118" s="12">
        <v>0</v>
      </c>
      <c r="K118" s="12">
        <v>0</v>
      </c>
      <c r="L118" s="12">
        <v>845.4</v>
      </c>
      <c r="M118" s="12">
        <f t="shared" si="2"/>
        <v>13255.35</v>
      </c>
      <c r="N118" s="12">
        <v>1464.68</v>
      </c>
      <c r="O118" s="12">
        <v>1228.0999999999999</v>
      </c>
      <c r="P118" s="12">
        <v>6458.57</v>
      </c>
      <c r="Q118" s="12">
        <f t="shared" si="3"/>
        <v>9151.3499999999985</v>
      </c>
      <c r="R118" s="12">
        <v>4104</v>
      </c>
    </row>
    <row r="119" spans="1:18" x14ac:dyDescent="0.25">
      <c r="A119" s="2" t="s">
        <v>184</v>
      </c>
      <c r="B119" s="1" t="s">
        <v>185</v>
      </c>
      <c r="C119" s="12">
        <v>10656</v>
      </c>
      <c r="D119" s="12">
        <v>400</v>
      </c>
      <c r="E119" s="12">
        <v>737</v>
      </c>
      <c r="F119" s="12">
        <v>455</v>
      </c>
      <c r="G119" s="12">
        <v>338.85</v>
      </c>
      <c r="H119" s="12">
        <v>0</v>
      </c>
      <c r="I119" s="12">
        <v>0</v>
      </c>
      <c r="J119" s="12">
        <v>0</v>
      </c>
      <c r="K119" s="12">
        <v>0</v>
      </c>
      <c r="L119" s="12">
        <v>532.79999999999995</v>
      </c>
      <c r="M119" s="12">
        <f t="shared" si="2"/>
        <v>13119.65</v>
      </c>
      <c r="N119" s="12">
        <v>1469.02</v>
      </c>
      <c r="O119" s="12">
        <v>1225.44</v>
      </c>
      <c r="P119" s="12">
        <v>5434.6899999999987</v>
      </c>
      <c r="Q119" s="12">
        <f t="shared" si="3"/>
        <v>8129.1499999999987</v>
      </c>
      <c r="R119" s="12">
        <v>4990.5</v>
      </c>
    </row>
    <row r="120" spans="1:18" x14ac:dyDescent="0.25">
      <c r="A120" s="2" t="s">
        <v>186</v>
      </c>
      <c r="B120" s="1" t="s">
        <v>187</v>
      </c>
      <c r="C120" s="12">
        <v>10679.1</v>
      </c>
      <c r="D120" s="12">
        <v>0</v>
      </c>
      <c r="E120" s="12">
        <v>737</v>
      </c>
      <c r="F120" s="12">
        <v>455</v>
      </c>
      <c r="G120" s="12">
        <v>338.85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f t="shared" si="2"/>
        <v>12209.95</v>
      </c>
      <c r="N120" s="12">
        <v>1331.61</v>
      </c>
      <c r="O120" s="12">
        <v>1228.0999999999999</v>
      </c>
      <c r="P120" s="12">
        <v>4178.7400000000016</v>
      </c>
      <c r="Q120" s="12">
        <f t="shared" si="3"/>
        <v>6738.4500000000016</v>
      </c>
      <c r="R120" s="12">
        <v>5471.5</v>
      </c>
    </row>
    <row r="121" spans="1:18" x14ac:dyDescent="0.25">
      <c r="A121" s="2" t="s">
        <v>188</v>
      </c>
      <c r="B121" s="1" t="s">
        <v>189</v>
      </c>
      <c r="C121" s="12">
        <v>11438.1</v>
      </c>
      <c r="D121" s="12">
        <v>400</v>
      </c>
      <c r="E121" s="12">
        <v>802</v>
      </c>
      <c r="F121" s="12">
        <v>482</v>
      </c>
      <c r="G121" s="12">
        <v>400.46</v>
      </c>
      <c r="H121" s="12">
        <v>0</v>
      </c>
      <c r="I121" s="12">
        <v>0</v>
      </c>
      <c r="J121" s="12">
        <v>0</v>
      </c>
      <c r="K121" s="12">
        <v>0</v>
      </c>
      <c r="L121" s="12">
        <v>1096.1500000000001</v>
      </c>
      <c r="M121" s="12">
        <f t="shared" si="2"/>
        <v>14618.71</v>
      </c>
      <c r="N121" s="12">
        <v>1755.88</v>
      </c>
      <c r="O121" s="12">
        <v>1315.38</v>
      </c>
      <c r="P121" s="12">
        <v>6031.9499999999989</v>
      </c>
      <c r="Q121" s="12">
        <f t="shared" si="3"/>
        <v>9103.2099999999991</v>
      </c>
      <c r="R121" s="12">
        <v>5515.5</v>
      </c>
    </row>
    <row r="122" spans="1:18" x14ac:dyDescent="0.25">
      <c r="A122" s="2" t="s">
        <v>190</v>
      </c>
      <c r="B122" s="1" t="s">
        <v>191</v>
      </c>
      <c r="C122" s="12">
        <v>10679.1</v>
      </c>
      <c r="D122" s="12">
        <v>400</v>
      </c>
      <c r="E122" s="12">
        <v>737</v>
      </c>
      <c r="F122" s="12">
        <v>455</v>
      </c>
      <c r="G122" s="12">
        <v>225.9</v>
      </c>
      <c r="H122" s="12">
        <v>0</v>
      </c>
      <c r="I122" s="12">
        <v>0</v>
      </c>
      <c r="J122" s="12">
        <v>0</v>
      </c>
      <c r="K122" s="12">
        <v>0</v>
      </c>
      <c r="L122" s="12">
        <v>533.96</v>
      </c>
      <c r="M122" s="12">
        <f t="shared" ref="M122:M179" si="4">SUM(C122:L122)</f>
        <v>13030.96</v>
      </c>
      <c r="N122" s="12">
        <v>1449.95</v>
      </c>
      <c r="O122" s="12">
        <v>1228.0999999999999</v>
      </c>
      <c r="P122" s="12">
        <v>3924.91</v>
      </c>
      <c r="Q122" s="12">
        <f t="shared" ref="Q122:Q179" si="5">SUM(N122:P122)</f>
        <v>6602.96</v>
      </c>
      <c r="R122" s="12">
        <v>6428</v>
      </c>
    </row>
    <row r="123" spans="1:18" x14ac:dyDescent="0.25">
      <c r="A123" s="2" t="s">
        <v>192</v>
      </c>
      <c r="B123" s="1" t="s">
        <v>193</v>
      </c>
      <c r="C123" s="12">
        <v>11407.92</v>
      </c>
      <c r="D123" s="12">
        <v>200</v>
      </c>
      <c r="E123" s="12">
        <v>802</v>
      </c>
      <c r="F123" s="12">
        <v>482</v>
      </c>
      <c r="G123" s="12">
        <v>225.9</v>
      </c>
      <c r="H123" s="12">
        <v>0</v>
      </c>
      <c r="I123" s="12">
        <v>0</v>
      </c>
      <c r="J123" s="12">
        <v>0</v>
      </c>
      <c r="K123" s="12">
        <v>0</v>
      </c>
      <c r="L123" s="12">
        <v>285.95</v>
      </c>
      <c r="M123" s="12">
        <f t="shared" si="4"/>
        <v>13403.77</v>
      </c>
      <c r="N123" s="12">
        <v>1556.07</v>
      </c>
      <c r="O123" s="12">
        <v>1315.38</v>
      </c>
      <c r="P123" s="12">
        <v>4772.32</v>
      </c>
      <c r="Q123" s="12">
        <f t="shared" si="5"/>
        <v>7643.7699999999995</v>
      </c>
      <c r="R123" s="12">
        <v>5760</v>
      </c>
    </row>
    <row r="124" spans="1:18" x14ac:dyDescent="0.25">
      <c r="A124" s="2" t="s">
        <v>194</v>
      </c>
      <c r="B124" s="1" t="s">
        <v>195</v>
      </c>
      <c r="C124" s="12">
        <v>10679.1</v>
      </c>
      <c r="D124" s="12">
        <v>0</v>
      </c>
      <c r="E124" s="12">
        <v>737</v>
      </c>
      <c r="F124" s="12">
        <v>455</v>
      </c>
      <c r="G124" s="12">
        <v>225.9</v>
      </c>
      <c r="H124" s="12">
        <v>0</v>
      </c>
      <c r="I124" s="12">
        <v>0</v>
      </c>
      <c r="J124" s="12">
        <v>0</v>
      </c>
      <c r="K124" s="12">
        <v>0</v>
      </c>
      <c r="L124" s="12">
        <v>533.96</v>
      </c>
      <c r="M124" s="12">
        <f t="shared" si="4"/>
        <v>12630.96</v>
      </c>
      <c r="N124" s="12">
        <v>1364.51</v>
      </c>
      <c r="O124" s="12">
        <v>1228.0999999999999</v>
      </c>
      <c r="P124" s="12">
        <v>6175.8499999999985</v>
      </c>
      <c r="Q124" s="12">
        <f t="shared" si="5"/>
        <v>8768.4599999999991</v>
      </c>
      <c r="R124" s="12">
        <v>3862.5</v>
      </c>
    </row>
    <row r="125" spans="1:18" x14ac:dyDescent="0.25">
      <c r="A125" s="2" t="s">
        <v>196</v>
      </c>
      <c r="B125" s="1" t="s">
        <v>197</v>
      </c>
      <c r="C125" s="12">
        <v>10679.1</v>
      </c>
      <c r="D125" s="12">
        <v>0</v>
      </c>
      <c r="E125" s="12">
        <v>737</v>
      </c>
      <c r="F125" s="12">
        <v>455</v>
      </c>
      <c r="G125" s="12">
        <v>246.44</v>
      </c>
      <c r="H125" s="12">
        <v>0</v>
      </c>
      <c r="I125" s="12">
        <v>0</v>
      </c>
      <c r="J125" s="12">
        <v>0</v>
      </c>
      <c r="K125" s="12">
        <v>0</v>
      </c>
      <c r="L125" s="12">
        <v>266.98</v>
      </c>
      <c r="M125" s="12">
        <f t="shared" si="4"/>
        <v>12384.52</v>
      </c>
      <c r="N125" s="12">
        <v>1340.39</v>
      </c>
      <c r="O125" s="12">
        <v>1228.0999999999999</v>
      </c>
      <c r="P125" s="12">
        <v>1678.5300000000007</v>
      </c>
      <c r="Q125" s="12">
        <f t="shared" si="5"/>
        <v>4247.0200000000004</v>
      </c>
      <c r="R125" s="12">
        <v>8137.5</v>
      </c>
    </row>
    <row r="126" spans="1:18" x14ac:dyDescent="0.25">
      <c r="A126" s="2" t="s">
        <v>198</v>
      </c>
      <c r="B126" s="1" t="s">
        <v>199</v>
      </c>
      <c r="C126" s="12">
        <v>10679.1</v>
      </c>
      <c r="D126" s="12">
        <v>400</v>
      </c>
      <c r="E126" s="12">
        <v>737</v>
      </c>
      <c r="F126" s="12">
        <v>455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622.95000000000005</v>
      </c>
      <c r="M126" s="12">
        <f t="shared" si="4"/>
        <v>12894.050000000001</v>
      </c>
      <c r="N126" s="12">
        <v>1411.21</v>
      </c>
      <c r="O126" s="12">
        <v>1228.0999999999999</v>
      </c>
      <c r="P126" s="12">
        <v>3443.7400000000016</v>
      </c>
      <c r="Q126" s="12">
        <f t="shared" si="5"/>
        <v>6083.0500000000011</v>
      </c>
      <c r="R126" s="12">
        <v>6811</v>
      </c>
    </row>
    <row r="127" spans="1:18" x14ac:dyDescent="0.25">
      <c r="A127" s="2" t="s">
        <v>200</v>
      </c>
      <c r="B127" s="1" t="s">
        <v>201</v>
      </c>
      <c r="C127" s="12">
        <v>10679.1</v>
      </c>
      <c r="D127" s="12">
        <v>200</v>
      </c>
      <c r="E127" s="12">
        <v>737</v>
      </c>
      <c r="F127" s="12">
        <v>455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622.95000000000005</v>
      </c>
      <c r="M127" s="12">
        <f t="shared" si="4"/>
        <v>12694.050000000001</v>
      </c>
      <c r="N127" s="12">
        <v>1368.49</v>
      </c>
      <c r="O127" s="12">
        <v>1228.0999999999999</v>
      </c>
      <c r="P127" s="12">
        <v>106.46000000000095</v>
      </c>
      <c r="Q127" s="12">
        <f t="shared" si="5"/>
        <v>2703.0500000000011</v>
      </c>
      <c r="R127" s="12">
        <v>9991</v>
      </c>
    </row>
    <row r="128" spans="1:18" x14ac:dyDescent="0.25">
      <c r="A128" s="14"/>
      <c r="B128" s="6"/>
      <c r="C128" s="6" t="s">
        <v>545</v>
      </c>
      <c r="D128" s="6" t="s">
        <v>545</v>
      </c>
      <c r="E128" s="6" t="s">
        <v>545</v>
      </c>
      <c r="F128" s="6" t="s">
        <v>545</v>
      </c>
      <c r="G128" s="6" t="s">
        <v>545</v>
      </c>
      <c r="H128" s="6" t="s">
        <v>545</v>
      </c>
      <c r="I128" s="6" t="s">
        <v>545</v>
      </c>
      <c r="J128" s="6" t="s">
        <v>545</v>
      </c>
      <c r="K128" s="6" t="s">
        <v>545</v>
      </c>
      <c r="L128" s="6" t="s">
        <v>545</v>
      </c>
      <c r="M128" s="6" t="s">
        <v>545</v>
      </c>
      <c r="N128" s="6" t="s">
        <v>545</v>
      </c>
      <c r="O128" s="6" t="s">
        <v>545</v>
      </c>
      <c r="P128" s="6" t="s">
        <v>545</v>
      </c>
      <c r="Q128" s="6" t="s">
        <v>545</v>
      </c>
      <c r="R128" s="6" t="s">
        <v>545</v>
      </c>
    </row>
    <row r="129" spans="1:18" x14ac:dyDescent="0.25">
      <c r="A129" s="11" t="s">
        <v>540</v>
      </c>
      <c r="C129" s="12"/>
      <c r="L129" s="12"/>
      <c r="M129" s="12"/>
      <c r="Q129" s="12"/>
    </row>
    <row r="130" spans="1:18" x14ac:dyDescent="0.25">
      <c r="A130" s="2" t="s">
        <v>202</v>
      </c>
      <c r="B130" s="1" t="s">
        <v>203</v>
      </c>
      <c r="C130" s="12">
        <v>13005.9</v>
      </c>
      <c r="D130" s="12">
        <v>0</v>
      </c>
      <c r="E130" s="12">
        <v>941</v>
      </c>
      <c r="F130" s="12">
        <v>645</v>
      </c>
      <c r="G130" s="12">
        <v>564.75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f t="shared" si="4"/>
        <v>15156.65</v>
      </c>
      <c r="N130" s="12">
        <v>1961.03</v>
      </c>
      <c r="O130" s="12">
        <v>1495.68</v>
      </c>
      <c r="P130" s="12">
        <v>6665.9399999999987</v>
      </c>
      <c r="Q130" s="12">
        <f t="shared" si="5"/>
        <v>10122.649999999998</v>
      </c>
      <c r="R130" s="12">
        <v>5034</v>
      </c>
    </row>
    <row r="131" spans="1:18" x14ac:dyDescent="0.25">
      <c r="A131" s="2" t="s">
        <v>204</v>
      </c>
      <c r="B131" s="1" t="s">
        <v>205</v>
      </c>
      <c r="C131" s="12">
        <v>11069.1</v>
      </c>
      <c r="D131" s="12">
        <v>0</v>
      </c>
      <c r="E131" s="12">
        <v>788</v>
      </c>
      <c r="F131" s="12">
        <v>468</v>
      </c>
      <c r="G131" s="12">
        <v>513.41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f t="shared" si="4"/>
        <v>12838.51</v>
      </c>
      <c r="N131" s="12">
        <v>1465.87</v>
      </c>
      <c r="O131" s="12">
        <v>1272.94</v>
      </c>
      <c r="P131" s="12">
        <v>4744.2000000000007</v>
      </c>
      <c r="Q131" s="12">
        <f t="shared" si="5"/>
        <v>7483.01</v>
      </c>
      <c r="R131" s="12">
        <v>5355.5</v>
      </c>
    </row>
    <row r="132" spans="1:18" x14ac:dyDescent="0.25">
      <c r="A132" s="2" t="s">
        <v>206</v>
      </c>
      <c r="B132" s="1" t="s">
        <v>207</v>
      </c>
      <c r="C132" s="12">
        <v>11069.1</v>
      </c>
      <c r="D132" s="12">
        <v>400</v>
      </c>
      <c r="E132" s="12">
        <v>788</v>
      </c>
      <c r="F132" s="12">
        <v>468</v>
      </c>
      <c r="G132" s="12">
        <v>451.8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f t="shared" si="4"/>
        <v>13176.9</v>
      </c>
      <c r="N132" s="12">
        <v>1538.15</v>
      </c>
      <c r="O132" s="12">
        <v>1272.94</v>
      </c>
      <c r="P132" s="12">
        <v>4744.3099999999995</v>
      </c>
      <c r="Q132" s="12">
        <f t="shared" si="5"/>
        <v>7555.4</v>
      </c>
      <c r="R132" s="12">
        <v>5621.5</v>
      </c>
    </row>
    <row r="133" spans="1:18" x14ac:dyDescent="0.25">
      <c r="A133" s="2" t="s">
        <v>208</v>
      </c>
      <c r="B133" s="1" t="s">
        <v>209</v>
      </c>
      <c r="C133" s="12">
        <v>11069.1</v>
      </c>
      <c r="D133" s="12">
        <v>0</v>
      </c>
      <c r="E133" s="12">
        <v>788</v>
      </c>
      <c r="F133" s="12">
        <v>468</v>
      </c>
      <c r="G133" s="12">
        <v>225.9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f t="shared" si="4"/>
        <v>12551</v>
      </c>
      <c r="N133" s="12">
        <v>1404.46</v>
      </c>
      <c r="O133" s="12">
        <v>1272.94</v>
      </c>
      <c r="P133" s="12">
        <v>6077.1</v>
      </c>
      <c r="Q133" s="12">
        <f t="shared" si="5"/>
        <v>8754.5</v>
      </c>
      <c r="R133" s="12">
        <v>3796.5</v>
      </c>
    </row>
    <row r="134" spans="1:18" x14ac:dyDescent="0.25">
      <c r="A134" s="2" t="s">
        <v>210</v>
      </c>
      <c r="B134" s="1" t="s">
        <v>211</v>
      </c>
      <c r="C134" s="12">
        <v>11069.1</v>
      </c>
      <c r="D134" s="12">
        <v>400</v>
      </c>
      <c r="E134" s="12">
        <v>788</v>
      </c>
      <c r="F134" s="12">
        <v>468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f t="shared" si="4"/>
        <v>12725.1</v>
      </c>
      <c r="N134" s="12">
        <v>1441.64</v>
      </c>
      <c r="O134" s="12">
        <v>1272.94</v>
      </c>
      <c r="P134" s="12">
        <v>5327.02</v>
      </c>
      <c r="Q134" s="12">
        <f t="shared" si="5"/>
        <v>8041.6</v>
      </c>
      <c r="R134" s="12">
        <v>4683.5</v>
      </c>
    </row>
    <row r="135" spans="1:18" x14ac:dyDescent="0.25">
      <c r="A135" s="2" t="s">
        <v>212</v>
      </c>
      <c r="B135" s="1" t="s">
        <v>213</v>
      </c>
      <c r="C135" s="12">
        <v>11069.1</v>
      </c>
      <c r="D135" s="12">
        <v>0</v>
      </c>
      <c r="E135" s="12">
        <v>788</v>
      </c>
      <c r="F135" s="12">
        <v>468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f t="shared" si="4"/>
        <v>12325.1</v>
      </c>
      <c r="N135" s="12">
        <v>1356.2</v>
      </c>
      <c r="O135" s="12">
        <v>1272.94</v>
      </c>
      <c r="P135" s="12">
        <v>6094.9599999999991</v>
      </c>
      <c r="Q135" s="12">
        <f t="shared" si="5"/>
        <v>8724.0999999999985</v>
      </c>
      <c r="R135" s="12">
        <v>3601</v>
      </c>
    </row>
    <row r="136" spans="1:18" x14ac:dyDescent="0.25">
      <c r="A136" s="14"/>
      <c r="B136" s="6"/>
      <c r="C136" s="6" t="s">
        <v>545</v>
      </c>
      <c r="D136" s="6" t="s">
        <v>545</v>
      </c>
      <c r="E136" s="6" t="s">
        <v>545</v>
      </c>
      <c r="F136" s="6" t="s">
        <v>545</v>
      </c>
      <c r="G136" s="6" t="s">
        <v>545</v>
      </c>
      <c r="H136" s="6" t="s">
        <v>545</v>
      </c>
      <c r="I136" s="6" t="s">
        <v>545</v>
      </c>
      <c r="J136" s="6" t="s">
        <v>545</v>
      </c>
      <c r="K136" s="6" t="s">
        <v>545</v>
      </c>
      <c r="L136" s="6" t="s">
        <v>545</v>
      </c>
      <c r="M136" s="6" t="s">
        <v>545</v>
      </c>
      <c r="N136" s="6" t="s">
        <v>545</v>
      </c>
      <c r="O136" s="6" t="s">
        <v>545</v>
      </c>
      <c r="P136" s="6" t="s">
        <v>545</v>
      </c>
      <c r="Q136" s="6" t="s">
        <v>545</v>
      </c>
      <c r="R136" s="6" t="s">
        <v>545</v>
      </c>
    </row>
    <row r="137" spans="1:18" x14ac:dyDescent="0.25">
      <c r="A137" s="11" t="s">
        <v>541</v>
      </c>
      <c r="C137" s="12"/>
      <c r="L137" s="12"/>
      <c r="M137" s="12"/>
      <c r="Q137" s="12"/>
    </row>
    <row r="138" spans="1:18" x14ac:dyDescent="0.25">
      <c r="A138" s="2" t="s">
        <v>214</v>
      </c>
      <c r="B138" s="1" t="s">
        <v>215</v>
      </c>
      <c r="C138" s="12">
        <v>13005.9</v>
      </c>
      <c r="D138" s="12">
        <v>400</v>
      </c>
      <c r="E138" s="12">
        <v>941</v>
      </c>
      <c r="F138" s="12">
        <v>645</v>
      </c>
      <c r="G138" s="12">
        <v>338.85</v>
      </c>
      <c r="H138" s="12">
        <v>0</v>
      </c>
      <c r="I138" s="12">
        <v>0</v>
      </c>
      <c r="J138" s="12">
        <v>0</v>
      </c>
      <c r="K138" s="12">
        <v>0</v>
      </c>
      <c r="L138" s="12">
        <v>1029.8</v>
      </c>
      <c r="M138" s="12">
        <f t="shared" si="4"/>
        <v>16360.55</v>
      </c>
      <c r="N138" s="12">
        <v>2127.9499999999998</v>
      </c>
      <c r="O138" s="12">
        <v>1495.68</v>
      </c>
      <c r="P138" s="12">
        <v>7921.9199999999983</v>
      </c>
      <c r="Q138" s="12">
        <f t="shared" si="5"/>
        <v>11545.55</v>
      </c>
      <c r="R138" s="12">
        <v>4815</v>
      </c>
    </row>
    <row r="139" spans="1:18" x14ac:dyDescent="0.25">
      <c r="A139" s="2" t="s">
        <v>216</v>
      </c>
      <c r="B139" s="1" t="s">
        <v>217</v>
      </c>
      <c r="C139" s="12">
        <v>11069.1</v>
      </c>
      <c r="D139" s="12">
        <v>400</v>
      </c>
      <c r="E139" s="12">
        <v>788</v>
      </c>
      <c r="F139" s="12">
        <v>468</v>
      </c>
      <c r="G139" s="12">
        <v>225.9</v>
      </c>
      <c r="H139" s="12">
        <v>0</v>
      </c>
      <c r="I139" s="12">
        <v>0</v>
      </c>
      <c r="J139" s="12">
        <v>0</v>
      </c>
      <c r="K139" s="12">
        <v>0</v>
      </c>
      <c r="L139" s="12">
        <v>737.94</v>
      </c>
      <c r="M139" s="12">
        <f t="shared" si="4"/>
        <v>13688.94</v>
      </c>
      <c r="N139" s="12">
        <v>1568.71</v>
      </c>
      <c r="O139" s="12">
        <v>1272.94</v>
      </c>
      <c r="P139" s="12">
        <v>6798.2900000000009</v>
      </c>
      <c r="Q139" s="12">
        <f t="shared" si="5"/>
        <v>9639.94</v>
      </c>
      <c r="R139" s="12">
        <v>4049</v>
      </c>
    </row>
    <row r="140" spans="1:18" x14ac:dyDescent="0.25">
      <c r="A140" s="14"/>
      <c r="B140" s="6"/>
      <c r="C140" s="6" t="s">
        <v>545</v>
      </c>
      <c r="D140" s="6" t="s">
        <v>545</v>
      </c>
      <c r="E140" s="6" t="s">
        <v>545</v>
      </c>
      <c r="F140" s="6" t="s">
        <v>545</v>
      </c>
      <c r="G140" s="6" t="s">
        <v>545</v>
      </c>
      <c r="H140" s="6" t="s">
        <v>545</v>
      </c>
      <c r="I140" s="6" t="s">
        <v>545</v>
      </c>
      <c r="J140" s="6" t="s">
        <v>545</v>
      </c>
      <c r="K140" s="6" t="s">
        <v>545</v>
      </c>
      <c r="L140" s="6" t="s">
        <v>545</v>
      </c>
      <c r="M140" s="6" t="s">
        <v>545</v>
      </c>
      <c r="N140" s="6" t="s">
        <v>545</v>
      </c>
      <c r="O140" s="6" t="s">
        <v>545</v>
      </c>
      <c r="P140" s="6" t="s">
        <v>545</v>
      </c>
      <c r="Q140" s="6" t="s">
        <v>545</v>
      </c>
      <c r="R140" s="6" t="s">
        <v>545</v>
      </c>
    </row>
    <row r="141" spans="1:18" x14ac:dyDescent="0.25">
      <c r="A141" s="11" t="s">
        <v>542</v>
      </c>
      <c r="C141" s="12"/>
      <c r="L141" s="12"/>
      <c r="M141" s="12"/>
      <c r="Q141" s="12"/>
    </row>
    <row r="142" spans="1:18" x14ac:dyDescent="0.25">
      <c r="A142" s="2" t="s">
        <v>218</v>
      </c>
      <c r="B142" s="1" t="s">
        <v>219</v>
      </c>
      <c r="C142" s="12">
        <v>12525</v>
      </c>
      <c r="D142" s="12">
        <v>0</v>
      </c>
      <c r="E142" s="12">
        <v>903</v>
      </c>
      <c r="F142" s="12">
        <v>549</v>
      </c>
      <c r="G142" s="12">
        <v>678.06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f t="shared" si="4"/>
        <v>14655.06</v>
      </c>
      <c r="N142" s="12">
        <v>1853.88</v>
      </c>
      <c r="O142" s="12">
        <v>1440.38</v>
      </c>
      <c r="P142" s="12">
        <v>4101.2999999999993</v>
      </c>
      <c r="Q142" s="12">
        <f t="shared" si="5"/>
        <v>7395.5599999999995</v>
      </c>
      <c r="R142" s="12">
        <v>7259.5</v>
      </c>
    </row>
    <row r="143" spans="1:18" x14ac:dyDescent="0.25">
      <c r="A143" s="2" t="s">
        <v>220</v>
      </c>
      <c r="B143" s="1" t="s">
        <v>221</v>
      </c>
      <c r="C143" s="12">
        <v>10679.1</v>
      </c>
      <c r="D143" s="12">
        <v>0</v>
      </c>
      <c r="E143" s="12">
        <v>737</v>
      </c>
      <c r="F143" s="12">
        <v>455</v>
      </c>
      <c r="G143" s="12">
        <v>564.75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f t="shared" si="4"/>
        <v>12435.85</v>
      </c>
      <c r="N143" s="12">
        <v>1379.86</v>
      </c>
      <c r="O143" s="12">
        <v>1228.0999999999999</v>
      </c>
      <c r="P143" s="12">
        <v>3894.8899999999994</v>
      </c>
      <c r="Q143" s="12">
        <f t="shared" si="5"/>
        <v>6502.8499999999995</v>
      </c>
      <c r="R143" s="12">
        <v>5933</v>
      </c>
    </row>
    <row r="144" spans="1:18" x14ac:dyDescent="0.25">
      <c r="A144" s="2" t="s">
        <v>222</v>
      </c>
      <c r="B144" s="1" t="s">
        <v>223</v>
      </c>
      <c r="C144" s="12">
        <v>12525</v>
      </c>
      <c r="D144" s="12">
        <v>0</v>
      </c>
      <c r="E144" s="12">
        <v>903</v>
      </c>
      <c r="F144" s="12">
        <v>549</v>
      </c>
      <c r="G144" s="12">
        <v>564.75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f t="shared" si="4"/>
        <v>14541.75</v>
      </c>
      <c r="N144" s="12">
        <v>1829.68</v>
      </c>
      <c r="O144" s="12">
        <v>1440.38</v>
      </c>
      <c r="P144" s="12">
        <v>1476.1899999999987</v>
      </c>
      <c r="Q144" s="12">
        <f t="shared" si="5"/>
        <v>4746.2499999999991</v>
      </c>
      <c r="R144" s="12">
        <v>9795.5</v>
      </c>
    </row>
    <row r="145" spans="1:18" x14ac:dyDescent="0.25">
      <c r="A145" s="2" t="s">
        <v>224</v>
      </c>
      <c r="B145" s="1" t="s">
        <v>225</v>
      </c>
      <c r="C145" s="12">
        <v>12525</v>
      </c>
      <c r="D145" s="12">
        <v>0</v>
      </c>
      <c r="E145" s="12">
        <v>903</v>
      </c>
      <c r="F145" s="12">
        <v>549</v>
      </c>
      <c r="G145" s="12">
        <v>451.8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f t="shared" si="4"/>
        <v>14428.8</v>
      </c>
      <c r="N145" s="12">
        <v>1805.56</v>
      </c>
      <c r="O145" s="12">
        <v>1440.38</v>
      </c>
      <c r="P145" s="12">
        <v>8129.8599999999988</v>
      </c>
      <c r="Q145" s="12">
        <f t="shared" si="5"/>
        <v>11375.8</v>
      </c>
      <c r="R145" s="12">
        <v>3053</v>
      </c>
    </row>
    <row r="146" spans="1:18" x14ac:dyDescent="0.25">
      <c r="A146" s="2" t="s">
        <v>226</v>
      </c>
      <c r="B146" s="1" t="s">
        <v>227</v>
      </c>
      <c r="C146" s="12">
        <v>12525</v>
      </c>
      <c r="D146" s="12">
        <v>400</v>
      </c>
      <c r="E146" s="12">
        <v>903</v>
      </c>
      <c r="F146" s="12">
        <v>549</v>
      </c>
      <c r="G146" s="12">
        <v>451.8</v>
      </c>
      <c r="H146" s="12">
        <v>0</v>
      </c>
      <c r="I146" s="12">
        <v>0</v>
      </c>
      <c r="J146" s="12">
        <v>0</v>
      </c>
      <c r="K146" s="12">
        <v>0</v>
      </c>
      <c r="L146" s="12">
        <v>417.5</v>
      </c>
      <c r="M146" s="12">
        <f t="shared" si="4"/>
        <v>15246.3</v>
      </c>
      <c r="N146" s="12">
        <v>1935.59</v>
      </c>
      <c r="O146" s="12">
        <v>1440.38</v>
      </c>
      <c r="P146" s="12">
        <v>7610.8299999999981</v>
      </c>
      <c r="Q146" s="12">
        <f t="shared" si="5"/>
        <v>10986.8</v>
      </c>
      <c r="R146" s="12">
        <v>4259.5</v>
      </c>
    </row>
    <row r="147" spans="1:18" x14ac:dyDescent="0.25">
      <c r="A147" s="2" t="s">
        <v>228</v>
      </c>
      <c r="B147" s="1" t="s">
        <v>229</v>
      </c>
      <c r="C147" s="12">
        <v>12057.9</v>
      </c>
      <c r="D147" s="12">
        <v>0</v>
      </c>
      <c r="E147" s="12">
        <v>915</v>
      </c>
      <c r="F147" s="12">
        <v>616</v>
      </c>
      <c r="G147" s="12">
        <v>451.8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f t="shared" si="4"/>
        <v>14040.699999999999</v>
      </c>
      <c r="N147" s="12">
        <v>1722.66</v>
      </c>
      <c r="O147" s="12">
        <v>1386.66</v>
      </c>
      <c r="P147" s="12">
        <v>3236.3799999999992</v>
      </c>
      <c r="Q147" s="12">
        <f t="shared" si="5"/>
        <v>6345.6999999999989</v>
      </c>
      <c r="R147" s="12">
        <v>7695</v>
      </c>
    </row>
    <row r="148" spans="1:18" x14ac:dyDescent="0.25">
      <c r="A148" s="2" t="s">
        <v>230</v>
      </c>
      <c r="B148" s="1" t="s">
        <v>231</v>
      </c>
      <c r="C148" s="12">
        <v>11438.1</v>
      </c>
      <c r="D148" s="12">
        <v>200</v>
      </c>
      <c r="E148" s="12">
        <v>802</v>
      </c>
      <c r="F148" s="12">
        <v>482</v>
      </c>
      <c r="G148" s="12">
        <v>451.8</v>
      </c>
      <c r="H148" s="12">
        <v>0</v>
      </c>
      <c r="I148" s="12">
        <v>0</v>
      </c>
      <c r="J148" s="12">
        <v>0</v>
      </c>
      <c r="K148" s="12">
        <v>0</v>
      </c>
      <c r="L148" s="12">
        <v>1143.81</v>
      </c>
      <c r="M148" s="12">
        <f t="shared" si="4"/>
        <v>14517.71</v>
      </c>
      <c r="N148" s="12">
        <v>1734.31</v>
      </c>
      <c r="O148" s="12">
        <v>1315.38</v>
      </c>
      <c r="P148" s="12">
        <v>8017.0199999999986</v>
      </c>
      <c r="Q148" s="12">
        <f t="shared" si="5"/>
        <v>11066.71</v>
      </c>
      <c r="R148" s="12">
        <v>3451</v>
      </c>
    </row>
    <row r="149" spans="1:18" x14ac:dyDescent="0.25">
      <c r="A149" s="2" t="s">
        <v>232</v>
      </c>
      <c r="B149" s="1" t="s">
        <v>233</v>
      </c>
      <c r="C149" s="12">
        <v>12525</v>
      </c>
      <c r="D149" s="12">
        <v>0</v>
      </c>
      <c r="E149" s="12">
        <v>903</v>
      </c>
      <c r="F149" s="12">
        <v>549</v>
      </c>
      <c r="G149" s="12">
        <v>451.8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f t="shared" si="4"/>
        <v>14428.8</v>
      </c>
      <c r="N149" s="12">
        <v>1805.56</v>
      </c>
      <c r="O149" s="12">
        <v>1440.38</v>
      </c>
      <c r="P149" s="12">
        <v>8195.3599999999988</v>
      </c>
      <c r="Q149" s="12">
        <f t="shared" si="5"/>
        <v>11441.3</v>
      </c>
      <c r="R149" s="12">
        <v>2987.5</v>
      </c>
    </row>
    <row r="150" spans="1:18" x14ac:dyDescent="0.25">
      <c r="A150" s="2" t="s">
        <v>234</v>
      </c>
      <c r="B150" s="1" t="s">
        <v>235</v>
      </c>
      <c r="C150" s="12">
        <v>12057.9</v>
      </c>
      <c r="D150" s="12">
        <v>0</v>
      </c>
      <c r="E150" s="12">
        <v>915</v>
      </c>
      <c r="F150" s="12">
        <v>616</v>
      </c>
      <c r="G150" s="12">
        <v>451.8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f t="shared" si="4"/>
        <v>14040.699999999999</v>
      </c>
      <c r="N150" s="12">
        <v>1722.66</v>
      </c>
      <c r="O150" s="12">
        <v>1386.64</v>
      </c>
      <c r="P150" s="12">
        <v>6765.3999999999978</v>
      </c>
      <c r="Q150" s="12">
        <f t="shared" si="5"/>
        <v>9874.6999999999971</v>
      </c>
      <c r="R150" s="12">
        <v>4166</v>
      </c>
    </row>
    <row r="151" spans="1:18" x14ac:dyDescent="0.25">
      <c r="A151" s="2" t="s">
        <v>236</v>
      </c>
      <c r="B151" s="1" t="s">
        <v>237</v>
      </c>
      <c r="C151" s="12">
        <v>12525</v>
      </c>
      <c r="D151" s="12">
        <v>0</v>
      </c>
      <c r="E151" s="12">
        <v>903</v>
      </c>
      <c r="F151" s="12">
        <v>549</v>
      </c>
      <c r="G151" s="12">
        <v>400.46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f t="shared" si="4"/>
        <v>14377.46</v>
      </c>
      <c r="N151" s="12">
        <v>1794.59</v>
      </c>
      <c r="O151" s="12">
        <v>1440.38</v>
      </c>
      <c r="P151" s="12">
        <v>6520.989999999998</v>
      </c>
      <c r="Q151" s="12">
        <f t="shared" si="5"/>
        <v>9755.9599999999991</v>
      </c>
      <c r="R151" s="12">
        <v>4621.5</v>
      </c>
    </row>
    <row r="152" spans="1:18" x14ac:dyDescent="0.25">
      <c r="A152" s="2" t="s">
        <v>238</v>
      </c>
      <c r="B152" s="1" t="s">
        <v>239</v>
      </c>
      <c r="C152" s="12">
        <v>10679.1</v>
      </c>
      <c r="D152" s="12">
        <v>200</v>
      </c>
      <c r="E152" s="12">
        <v>737</v>
      </c>
      <c r="F152" s="12">
        <v>379.2</v>
      </c>
      <c r="G152" s="12">
        <v>338.85</v>
      </c>
      <c r="H152" s="12">
        <v>0</v>
      </c>
      <c r="I152" s="12">
        <v>0</v>
      </c>
      <c r="J152" s="12">
        <v>0</v>
      </c>
      <c r="K152" s="12">
        <v>0</v>
      </c>
      <c r="L152" s="12">
        <v>800.94</v>
      </c>
      <c r="M152" s="12">
        <f t="shared" si="4"/>
        <v>13135.090000000002</v>
      </c>
      <c r="N152" s="12">
        <v>1133.79</v>
      </c>
      <c r="O152" s="12">
        <v>1228.0999999999999</v>
      </c>
      <c r="P152" s="12">
        <v>106.70000000000255</v>
      </c>
      <c r="Q152" s="12">
        <f t="shared" si="5"/>
        <v>2468.5900000000024</v>
      </c>
      <c r="R152" s="12">
        <v>10666.5</v>
      </c>
    </row>
    <row r="153" spans="1:18" x14ac:dyDescent="0.25">
      <c r="A153" s="2" t="s">
        <v>240</v>
      </c>
      <c r="B153" s="1" t="s">
        <v>241</v>
      </c>
      <c r="C153" s="12">
        <v>9043.5</v>
      </c>
      <c r="D153" s="12">
        <v>200</v>
      </c>
      <c r="E153" s="12">
        <v>687</v>
      </c>
      <c r="F153" s="12">
        <v>462</v>
      </c>
      <c r="G153" s="12">
        <v>338.85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f t="shared" si="4"/>
        <v>10731.35</v>
      </c>
      <c r="N153" s="12">
        <v>1054.3399999999999</v>
      </c>
      <c r="O153" s="12">
        <v>1040</v>
      </c>
      <c r="P153" s="12">
        <v>3590.51</v>
      </c>
      <c r="Q153" s="12">
        <f t="shared" si="5"/>
        <v>5684.85</v>
      </c>
      <c r="R153" s="12">
        <v>5046.5</v>
      </c>
    </row>
    <row r="154" spans="1:18" x14ac:dyDescent="0.25">
      <c r="A154" s="2" t="s">
        <v>242</v>
      </c>
      <c r="B154" s="1" t="s">
        <v>243</v>
      </c>
      <c r="C154" s="12">
        <v>12525</v>
      </c>
      <c r="D154" s="12">
        <v>0</v>
      </c>
      <c r="E154" s="12">
        <v>903</v>
      </c>
      <c r="F154" s="12">
        <v>549</v>
      </c>
      <c r="G154" s="12">
        <v>338.85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f t="shared" si="4"/>
        <v>14315.85</v>
      </c>
      <c r="N154" s="12">
        <v>1781.43</v>
      </c>
      <c r="O154" s="12">
        <v>1440.38</v>
      </c>
      <c r="P154" s="12">
        <v>4766.5400000000009</v>
      </c>
      <c r="Q154" s="12">
        <f t="shared" si="5"/>
        <v>7988.3500000000013</v>
      </c>
      <c r="R154" s="12">
        <v>6327.5</v>
      </c>
    </row>
    <row r="155" spans="1:18" x14ac:dyDescent="0.25">
      <c r="A155" s="2" t="s">
        <v>244</v>
      </c>
      <c r="B155" s="1" t="s">
        <v>245</v>
      </c>
      <c r="C155" s="12">
        <v>7366.5</v>
      </c>
      <c r="D155" s="12">
        <v>200</v>
      </c>
      <c r="E155" s="12">
        <v>547</v>
      </c>
      <c r="F155" s="12">
        <v>340</v>
      </c>
      <c r="G155" s="12">
        <v>308.04000000000002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f t="shared" si="4"/>
        <v>8761.5400000000009</v>
      </c>
      <c r="N155" s="12">
        <v>723.18</v>
      </c>
      <c r="O155" s="12">
        <v>847.14</v>
      </c>
      <c r="P155" s="12">
        <v>-0.27999999999883585</v>
      </c>
      <c r="Q155" s="12">
        <f t="shared" si="5"/>
        <v>1570.0400000000011</v>
      </c>
      <c r="R155" s="12">
        <v>7191.5</v>
      </c>
    </row>
    <row r="156" spans="1:18" x14ac:dyDescent="0.25">
      <c r="A156" s="2" t="s">
        <v>246</v>
      </c>
      <c r="B156" s="1" t="s">
        <v>247</v>
      </c>
      <c r="C156" s="12">
        <v>12516.88</v>
      </c>
      <c r="D156" s="12">
        <v>0</v>
      </c>
      <c r="E156" s="12">
        <v>903</v>
      </c>
      <c r="F156" s="12">
        <v>549</v>
      </c>
      <c r="G156" s="12">
        <v>338.85</v>
      </c>
      <c r="H156" s="12">
        <v>0</v>
      </c>
      <c r="I156" s="12">
        <v>0</v>
      </c>
      <c r="J156" s="12">
        <v>0</v>
      </c>
      <c r="K156" s="12">
        <v>0</v>
      </c>
      <c r="L156" s="12">
        <v>695.83</v>
      </c>
      <c r="M156" s="12">
        <f t="shared" si="4"/>
        <v>15003.56</v>
      </c>
      <c r="N156" s="12">
        <v>1854.02</v>
      </c>
      <c r="O156" s="12">
        <v>1440.38</v>
      </c>
      <c r="P156" s="12">
        <v>7941.66</v>
      </c>
      <c r="Q156" s="12">
        <f t="shared" si="5"/>
        <v>11236.06</v>
      </c>
      <c r="R156" s="12">
        <v>3767.5</v>
      </c>
    </row>
    <row r="157" spans="1:18" x14ac:dyDescent="0.25">
      <c r="A157" s="2" t="s">
        <v>248</v>
      </c>
      <c r="B157" s="1" t="s">
        <v>249</v>
      </c>
      <c r="C157" s="12">
        <v>12525</v>
      </c>
      <c r="D157" s="12">
        <v>0</v>
      </c>
      <c r="E157" s="12">
        <v>903</v>
      </c>
      <c r="F157" s="12">
        <v>0</v>
      </c>
      <c r="G157" s="12">
        <v>308.04000000000002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f t="shared" si="4"/>
        <v>13736.04</v>
      </c>
      <c r="N157" s="12">
        <v>-349.74</v>
      </c>
      <c r="O157" s="12">
        <v>1440.38</v>
      </c>
      <c r="P157" s="12">
        <v>8044.4000000000015</v>
      </c>
      <c r="Q157" s="12">
        <f t="shared" si="5"/>
        <v>9135.0400000000009</v>
      </c>
      <c r="R157" s="12">
        <v>4601</v>
      </c>
    </row>
    <row r="158" spans="1:18" x14ac:dyDescent="0.25">
      <c r="A158" s="2" t="s">
        <v>250</v>
      </c>
      <c r="B158" s="1" t="s">
        <v>251</v>
      </c>
      <c r="C158" s="12">
        <v>12525</v>
      </c>
      <c r="D158" s="12">
        <v>0</v>
      </c>
      <c r="E158" s="12">
        <v>903</v>
      </c>
      <c r="F158" s="12">
        <v>549</v>
      </c>
      <c r="G158" s="12">
        <v>308.04000000000002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f t="shared" si="4"/>
        <v>14285.04</v>
      </c>
      <c r="N158" s="12">
        <v>1774.84</v>
      </c>
      <c r="O158" s="12">
        <v>1440.38</v>
      </c>
      <c r="P158" s="12">
        <v>5493.32</v>
      </c>
      <c r="Q158" s="12">
        <f t="shared" si="5"/>
        <v>8708.5400000000009</v>
      </c>
      <c r="R158" s="12">
        <v>5576.5</v>
      </c>
    </row>
    <row r="159" spans="1:18" x14ac:dyDescent="0.25">
      <c r="A159" s="2" t="s">
        <v>252</v>
      </c>
      <c r="B159" s="1" t="s">
        <v>253</v>
      </c>
      <c r="C159" s="12">
        <v>13056</v>
      </c>
      <c r="D159" s="12">
        <v>400</v>
      </c>
      <c r="E159" s="12">
        <v>1016</v>
      </c>
      <c r="F159" s="12">
        <v>684</v>
      </c>
      <c r="G159" s="12">
        <v>225.9</v>
      </c>
      <c r="H159" s="12">
        <v>0</v>
      </c>
      <c r="I159" s="12">
        <v>0</v>
      </c>
      <c r="J159" s="12">
        <v>0</v>
      </c>
      <c r="K159" s="12">
        <v>0</v>
      </c>
      <c r="L159" s="12">
        <v>1305.5999999999999</v>
      </c>
      <c r="M159" s="12">
        <f t="shared" si="4"/>
        <v>16687.5</v>
      </c>
      <c r="N159" s="12">
        <v>2197.7800000000002</v>
      </c>
      <c r="O159" s="12">
        <v>1501.44</v>
      </c>
      <c r="P159" s="12">
        <v>4959.2799999999988</v>
      </c>
      <c r="Q159" s="12">
        <f t="shared" si="5"/>
        <v>8658.5</v>
      </c>
      <c r="R159" s="12">
        <v>8029</v>
      </c>
    </row>
    <row r="160" spans="1:18" x14ac:dyDescent="0.25">
      <c r="A160" s="2" t="s">
        <v>254</v>
      </c>
      <c r="B160" s="1" t="s">
        <v>255</v>
      </c>
      <c r="C160" s="12">
        <v>13056</v>
      </c>
      <c r="D160" s="12">
        <v>0</v>
      </c>
      <c r="E160" s="12">
        <v>1016</v>
      </c>
      <c r="F160" s="12">
        <v>433.2</v>
      </c>
      <c r="G160" s="12">
        <v>225.9</v>
      </c>
      <c r="H160" s="12">
        <v>0</v>
      </c>
      <c r="I160" s="12">
        <v>0</v>
      </c>
      <c r="J160" s="12">
        <v>0</v>
      </c>
      <c r="K160" s="12">
        <v>0</v>
      </c>
      <c r="L160" s="12">
        <v>435.2</v>
      </c>
      <c r="M160" s="12">
        <f t="shared" si="4"/>
        <v>15166.300000000001</v>
      </c>
      <c r="N160" s="12">
        <v>1008.81</v>
      </c>
      <c r="O160" s="12">
        <v>1501.44</v>
      </c>
      <c r="P160" s="12">
        <v>6518.5500000000011</v>
      </c>
      <c r="Q160" s="12">
        <f t="shared" si="5"/>
        <v>9028.8000000000011</v>
      </c>
      <c r="R160" s="12">
        <v>6137.5</v>
      </c>
    </row>
    <row r="161" spans="1:18" x14ac:dyDescent="0.25">
      <c r="A161" s="2" t="s">
        <v>256</v>
      </c>
      <c r="B161" s="1" t="s">
        <v>257</v>
      </c>
      <c r="C161" s="12">
        <v>12525</v>
      </c>
      <c r="D161" s="12">
        <v>400</v>
      </c>
      <c r="E161" s="12">
        <v>903</v>
      </c>
      <c r="F161" s="12">
        <v>549</v>
      </c>
      <c r="G161" s="12">
        <v>225.9</v>
      </c>
      <c r="H161" s="12">
        <v>0</v>
      </c>
      <c r="I161" s="12">
        <v>0</v>
      </c>
      <c r="J161" s="12">
        <v>0</v>
      </c>
      <c r="K161" s="12">
        <v>0</v>
      </c>
      <c r="L161" s="12">
        <v>417.5</v>
      </c>
      <c r="M161" s="12">
        <f t="shared" si="4"/>
        <v>15020.4</v>
      </c>
      <c r="N161" s="12">
        <v>1887.34</v>
      </c>
      <c r="O161" s="12">
        <v>1440.38</v>
      </c>
      <c r="P161" s="12">
        <v>2449.1800000000003</v>
      </c>
      <c r="Q161" s="12">
        <f t="shared" si="5"/>
        <v>5776.9000000000005</v>
      </c>
      <c r="R161" s="12">
        <v>9243.5</v>
      </c>
    </row>
    <row r="162" spans="1:18" x14ac:dyDescent="0.25">
      <c r="A162" s="2" t="s">
        <v>258</v>
      </c>
      <c r="B162" s="1" t="s">
        <v>259</v>
      </c>
      <c r="C162" s="12">
        <v>13056</v>
      </c>
      <c r="D162" s="12">
        <v>0</v>
      </c>
      <c r="E162" s="12">
        <v>1016</v>
      </c>
      <c r="F162" s="12">
        <v>342</v>
      </c>
      <c r="G162" s="12">
        <v>225.9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f t="shared" si="4"/>
        <v>14639.9</v>
      </c>
      <c r="N162" s="12">
        <v>540.16999999999996</v>
      </c>
      <c r="O162" s="12">
        <v>1501.44</v>
      </c>
      <c r="P162" s="12">
        <v>6266.2899999999991</v>
      </c>
      <c r="Q162" s="12">
        <f t="shared" si="5"/>
        <v>8307.9</v>
      </c>
      <c r="R162" s="12">
        <v>6332</v>
      </c>
    </row>
    <row r="163" spans="1:18" x14ac:dyDescent="0.25">
      <c r="A163" s="2" t="s">
        <v>260</v>
      </c>
      <c r="B163" s="1" t="s">
        <v>261</v>
      </c>
      <c r="C163" s="12">
        <v>13056</v>
      </c>
      <c r="D163" s="12">
        <v>400</v>
      </c>
      <c r="E163" s="12">
        <v>1016</v>
      </c>
      <c r="F163" s="12">
        <v>684</v>
      </c>
      <c r="G163" s="12">
        <v>225.9</v>
      </c>
      <c r="H163" s="12">
        <v>0</v>
      </c>
      <c r="I163" s="12">
        <v>0</v>
      </c>
      <c r="J163" s="12">
        <v>0</v>
      </c>
      <c r="K163" s="12">
        <v>0</v>
      </c>
      <c r="L163" s="12">
        <v>1305.5999999999999</v>
      </c>
      <c r="M163" s="12">
        <f t="shared" si="4"/>
        <v>16687.5</v>
      </c>
      <c r="N163" s="12">
        <v>2197.7800000000002</v>
      </c>
      <c r="O163" s="12">
        <v>1501.44</v>
      </c>
      <c r="P163" s="12">
        <v>6432.7799999999988</v>
      </c>
      <c r="Q163" s="12">
        <f t="shared" si="5"/>
        <v>10132</v>
      </c>
      <c r="R163" s="12">
        <v>6555.5</v>
      </c>
    </row>
    <row r="164" spans="1:18" x14ac:dyDescent="0.25">
      <c r="A164" s="2" t="s">
        <v>262</v>
      </c>
      <c r="B164" s="1" t="s">
        <v>263</v>
      </c>
      <c r="C164" s="12">
        <v>10084.33</v>
      </c>
      <c r="D164" s="12">
        <v>0</v>
      </c>
      <c r="E164" s="12">
        <v>737</v>
      </c>
      <c r="F164" s="12">
        <v>439.88</v>
      </c>
      <c r="G164" s="12">
        <v>225.9</v>
      </c>
      <c r="H164" s="12">
        <v>0</v>
      </c>
      <c r="I164" s="12">
        <v>0</v>
      </c>
      <c r="J164" s="12">
        <v>0</v>
      </c>
      <c r="K164" s="12">
        <v>0</v>
      </c>
      <c r="L164" s="12">
        <v>533.96</v>
      </c>
      <c r="M164" s="12">
        <f t="shared" si="4"/>
        <v>12021.07</v>
      </c>
      <c r="N164" s="12">
        <v>1249.27</v>
      </c>
      <c r="O164" s="12">
        <v>1228.0999999999999</v>
      </c>
      <c r="P164" s="12">
        <v>5446.7000000000007</v>
      </c>
      <c r="Q164" s="12">
        <f t="shared" si="5"/>
        <v>7924.0700000000006</v>
      </c>
      <c r="R164" s="12">
        <v>4097</v>
      </c>
    </row>
    <row r="165" spans="1:18" x14ac:dyDescent="0.25">
      <c r="A165" s="2" t="s">
        <v>264</v>
      </c>
      <c r="B165" s="1" t="s">
        <v>265</v>
      </c>
      <c r="C165" s="12">
        <v>13036.05</v>
      </c>
      <c r="D165" s="12">
        <v>0</v>
      </c>
      <c r="E165" s="12">
        <v>1016</v>
      </c>
      <c r="F165" s="12">
        <v>684</v>
      </c>
      <c r="G165" s="12">
        <v>225.9</v>
      </c>
      <c r="H165" s="12">
        <v>0</v>
      </c>
      <c r="I165" s="12">
        <v>0</v>
      </c>
      <c r="J165" s="12">
        <v>0</v>
      </c>
      <c r="K165" s="12">
        <v>0</v>
      </c>
      <c r="L165" s="12">
        <v>1740.8</v>
      </c>
      <c r="M165" s="12">
        <f t="shared" si="4"/>
        <v>16702.75</v>
      </c>
      <c r="N165" s="12">
        <v>2154.56</v>
      </c>
      <c r="O165" s="12">
        <v>1501.44</v>
      </c>
      <c r="P165" s="12">
        <v>5031.75</v>
      </c>
      <c r="Q165" s="12">
        <f t="shared" si="5"/>
        <v>8687.75</v>
      </c>
      <c r="R165" s="12">
        <v>8015</v>
      </c>
    </row>
    <row r="166" spans="1:18" x14ac:dyDescent="0.25">
      <c r="A166" s="2" t="s">
        <v>266</v>
      </c>
      <c r="B166" s="1" t="s">
        <v>267</v>
      </c>
      <c r="C166" s="12">
        <v>13056</v>
      </c>
      <c r="D166" s="12">
        <v>0</v>
      </c>
      <c r="E166" s="12">
        <v>1016</v>
      </c>
      <c r="F166" s="12">
        <v>684</v>
      </c>
      <c r="G166" s="12">
        <v>225.9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f t="shared" si="4"/>
        <v>14981.9</v>
      </c>
      <c r="N166" s="12">
        <v>1923.7</v>
      </c>
      <c r="O166" s="12">
        <v>1501.44</v>
      </c>
      <c r="P166" s="12">
        <v>1476.7599999999984</v>
      </c>
      <c r="Q166" s="12">
        <f t="shared" si="5"/>
        <v>4901.8999999999987</v>
      </c>
      <c r="R166" s="12">
        <v>10080</v>
      </c>
    </row>
    <row r="167" spans="1:18" x14ac:dyDescent="0.25">
      <c r="A167" s="2" t="s">
        <v>268</v>
      </c>
      <c r="B167" s="1" t="s">
        <v>269</v>
      </c>
      <c r="C167" s="12">
        <v>12525</v>
      </c>
      <c r="D167" s="12">
        <v>200</v>
      </c>
      <c r="E167" s="12">
        <v>903</v>
      </c>
      <c r="F167" s="12">
        <v>549</v>
      </c>
      <c r="G167" s="12">
        <v>225.9</v>
      </c>
      <c r="H167" s="12">
        <v>0</v>
      </c>
      <c r="I167" s="12">
        <v>0</v>
      </c>
      <c r="J167" s="12">
        <v>0</v>
      </c>
      <c r="K167" s="12">
        <v>0</v>
      </c>
      <c r="L167" s="12">
        <v>835</v>
      </c>
      <c r="M167" s="12">
        <f t="shared" si="4"/>
        <v>15237.9</v>
      </c>
      <c r="N167" s="12">
        <v>1889.21</v>
      </c>
      <c r="O167" s="12">
        <v>1440.38</v>
      </c>
      <c r="P167" s="12">
        <v>5493.3099999999995</v>
      </c>
      <c r="Q167" s="12">
        <f t="shared" si="5"/>
        <v>8822.9</v>
      </c>
      <c r="R167" s="12">
        <v>6415</v>
      </c>
    </row>
    <row r="168" spans="1:18" x14ac:dyDescent="0.25">
      <c r="A168" s="2" t="s">
        <v>270</v>
      </c>
      <c r="B168" s="1" t="s">
        <v>271</v>
      </c>
      <c r="C168" s="12">
        <v>10106.58</v>
      </c>
      <c r="D168" s="12">
        <v>0</v>
      </c>
      <c r="E168" s="12">
        <v>737</v>
      </c>
      <c r="F168" s="12">
        <v>439.88</v>
      </c>
      <c r="G168" s="12">
        <v>225.9</v>
      </c>
      <c r="H168" s="12">
        <v>0</v>
      </c>
      <c r="I168" s="12">
        <v>0</v>
      </c>
      <c r="J168" s="12">
        <v>0</v>
      </c>
      <c r="K168" s="12">
        <v>0</v>
      </c>
      <c r="L168" s="12">
        <v>533.96</v>
      </c>
      <c r="M168" s="12">
        <f t="shared" si="4"/>
        <v>12043.32</v>
      </c>
      <c r="N168" s="12">
        <v>1252.4000000000001</v>
      </c>
      <c r="O168" s="12">
        <v>1228.0999999999999</v>
      </c>
      <c r="P168" s="12">
        <v>5446.82</v>
      </c>
      <c r="Q168" s="12">
        <f t="shared" si="5"/>
        <v>7927.32</v>
      </c>
      <c r="R168" s="12">
        <v>4116</v>
      </c>
    </row>
    <row r="169" spans="1:18" x14ac:dyDescent="0.25">
      <c r="A169" s="2" t="s">
        <v>272</v>
      </c>
      <c r="B169" s="1" t="s">
        <v>273</v>
      </c>
      <c r="C169" s="12">
        <v>12525</v>
      </c>
      <c r="D169" s="12">
        <v>200</v>
      </c>
      <c r="E169" s="12">
        <v>903</v>
      </c>
      <c r="F169" s="12">
        <v>549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1252.5</v>
      </c>
      <c r="M169" s="12">
        <f t="shared" si="4"/>
        <v>15429.5</v>
      </c>
      <c r="N169" s="12">
        <v>1929.07</v>
      </c>
      <c r="O169" s="12">
        <v>1440.38</v>
      </c>
      <c r="P169" s="12">
        <v>2393.5499999999993</v>
      </c>
      <c r="Q169" s="12">
        <f t="shared" si="5"/>
        <v>5762.9999999999991</v>
      </c>
      <c r="R169" s="12">
        <v>9666.5</v>
      </c>
    </row>
    <row r="170" spans="1:18" x14ac:dyDescent="0.25">
      <c r="A170" s="2" t="s">
        <v>274</v>
      </c>
      <c r="B170" s="1" t="s">
        <v>275</v>
      </c>
      <c r="C170" s="12">
        <v>13056</v>
      </c>
      <c r="D170" s="12">
        <v>200</v>
      </c>
      <c r="E170" s="12">
        <v>1016</v>
      </c>
      <c r="F170" s="12">
        <v>684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435.2</v>
      </c>
      <c r="M170" s="12">
        <f t="shared" si="4"/>
        <v>15391.2</v>
      </c>
      <c r="N170" s="12">
        <v>1964.64</v>
      </c>
      <c r="O170" s="12">
        <v>1501.44</v>
      </c>
      <c r="P170" s="12">
        <v>4859.1200000000008</v>
      </c>
      <c r="Q170" s="12">
        <f t="shared" si="5"/>
        <v>8325.2000000000007</v>
      </c>
      <c r="R170" s="12">
        <v>7066</v>
      </c>
    </row>
    <row r="171" spans="1:18" x14ac:dyDescent="0.25">
      <c r="A171" s="2" t="s">
        <v>276</v>
      </c>
      <c r="B171" s="1" t="s">
        <v>277</v>
      </c>
      <c r="C171" s="12">
        <v>13026.38</v>
      </c>
      <c r="D171" s="12">
        <v>0</v>
      </c>
      <c r="E171" s="12">
        <v>1016</v>
      </c>
      <c r="F171" s="12">
        <v>684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1305.5999999999999</v>
      </c>
      <c r="M171" s="12">
        <f t="shared" si="4"/>
        <v>16031.98</v>
      </c>
      <c r="N171" s="12">
        <v>2057.7600000000002</v>
      </c>
      <c r="O171" s="12">
        <v>1501.44</v>
      </c>
      <c r="P171" s="12">
        <v>130.77999999999884</v>
      </c>
      <c r="Q171" s="12">
        <f t="shared" si="5"/>
        <v>3689.9799999999991</v>
      </c>
      <c r="R171" s="12">
        <v>12342</v>
      </c>
    </row>
    <row r="172" spans="1:18" x14ac:dyDescent="0.25">
      <c r="A172" s="2" t="s">
        <v>278</v>
      </c>
      <c r="B172" s="1" t="s">
        <v>279</v>
      </c>
      <c r="C172" s="12">
        <v>13033.64</v>
      </c>
      <c r="D172" s="12">
        <v>0</v>
      </c>
      <c r="E172" s="12">
        <v>1016</v>
      </c>
      <c r="F172" s="12">
        <v>684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435.2</v>
      </c>
      <c r="M172" s="12">
        <f t="shared" si="4"/>
        <v>15168.84</v>
      </c>
      <c r="N172" s="12">
        <v>1917.15</v>
      </c>
      <c r="O172" s="12">
        <v>1501.44</v>
      </c>
      <c r="P172" s="12">
        <v>1230.75</v>
      </c>
      <c r="Q172" s="12">
        <f t="shared" si="5"/>
        <v>4649.34</v>
      </c>
      <c r="R172" s="12">
        <v>10519.5</v>
      </c>
    </row>
    <row r="173" spans="1:18" x14ac:dyDescent="0.25">
      <c r="A173" s="2" t="s">
        <v>280</v>
      </c>
      <c r="B173" s="1" t="s">
        <v>281</v>
      </c>
      <c r="C173" s="12">
        <v>12518.04</v>
      </c>
      <c r="D173" s="12">
        <v>0</v>
      </c>
      <c r="E173" s="12">
        <v>903</v>
      </c>
      <c r="F173" s="12">
        <v>384.3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835</v>
      </c>
      <c r="M173" s="12">
        <f t="shared" si="4"/>
        <v>14640.34</v>
      </c>
      <c r="N173" s="12">
        <v>1009.48</v>
      </c>
      <c r="O173" s="12">
        <v>1440.38</v>
      </c>
      <c r="P173" s="12">
        <v>2287.4799999999996</v>
      </c>
      <c r="Q173" s="12">
        <f t="shared" si="5"/>
        <v>4737.34</v>
      </c>
      <c r="R173" s="12">
        <v>9903</v>
      </c>
    </row>
    <row r="174" spans="1:18" x14ac:dyDescent="0.25">
      <c r="A174" s="2" t="s">
        <v>282</v>
      </c>
      <c r="B174" s="1" t="s">
        <v>283</v>
      </c>
      <c r="C174" s="12">
        <v>13056</v>
      </c>
      <c r="D174" s="12">
        <v>0</v>
      </c>
      <c r="E174" s="12">
        <v>1016</v>
      </c>
      <c r="F174" s="12">
        <v>684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f t="shared" si="4"/>
        <v>14756</v>
      </c>
      <c r="N174" s="12">
        <v>1875.44</v>
      </c>
      <c r="O174" s="12">
        <v>1501.44</v>
      </c>
      <c r="P174" s="12">
        <v>1986.119999999999</v>
      </c>
      <c r="Q174" s="12">
        <f t="shared" si="5"/>
        <v>5362.9999999999991</v>
      </c>
      <c r="R174" s="12">
        <v>9393</v>
      </c>
    </row>
    <row r="175" spans="1:18" x14ac:dyDescent="0.25">
      <c r="A175" s="2" t="s">
        <v>284</v>
      </c>
      <c r="B175" s="1" t="s">
        <v>285</v>
      </c>
      <c r="C175" s="12">
        <v>13056</v>
      </c>
      <c r="D175" s="12">
        <v>0</v>
      </c>
      <c r="E175" s="12">
        <v>1016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f t="shared" si="4"/>
        <v>14072</v>
      </c>
      <c r="N175" s="12">
        <v>-362.22</v>
      </c>
      <c r="O175" s="12">
        <v>1501.44</v>
      </c>
      <c r="P175" s="12">
        <v>6066.2800000000007</v>
      </c>
      <c r="Q175" s="12">
        <f t="shared" si="5"/>
        <v>7205.5000000000009</v>
      </c>
      <c r="R175" s="12">
        <v>6866.5</v>
      </c>
    </row>
    <row r="176" spans="1:18" x14ac:dyDescent="0.25">
      <c r="A176" s="2" t="s">
        <v>286</v>
      </c>
      <c r="B176" s="1" t="s">
        <v>287</v>
      </c>
      <c r="C176" s="12">
        <v>13049.35</v>
      </c>
      <c r="D176" s="12">
        <v>0</v>
      </c>
      <c r="E176" s="12">
        <v>1016</v>
      </c>
      <c r="F176" s="12">
        <v>570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1305.5999999999999</v>
      </c>
      <c r="M176" s="12">
        <f t="shared" si="4"/>
        <v>15940.95</v>
      </c>
      <c r="N176" s="12">
        <v>1602.35</v>
      </c>
      <c r="O176" s="12">
        <v>1501.44</v>
      </c>
      <c r="P176" s="12">
        <v>1143.6599999999999</v>
      </c>
      <c r="Q176" s="12">
        <f t="shared" si="5"/>
        <v>4247.45</v>
      </c>
      <c r="R176" s="12">
        <v>11693.5</v>
      </c>
    </row>
    <row r="177" spans="1:18" x14ac:dyDescent="0.25">
      <c r="A177" s="2" t="s">
        <v>288</v>
      </c>
      <c r="B177" s="1" t="s">
        <v>289</v>
      </c>
      <c r="C177" s="12">
        <v>12620.8</v>
      </c>
      <c r="D177" s="12">
        <v>0</v>
      </c>
      <c r="E177" s="12">
        <v>1016</v>
      </c>
      <c r="F177" s="12">
        <v>433.2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f t="shared" si="4"/>
        <v>14070</v>
      </c>
      <c r="N177" s="12">
        <v>877.6</v>
      </c>
      <c r="O177" s="12">
        <v>1501.44</v>
      </c>
      <c r="P177" s="12">
        <v>5683.9599999999991</v>
      </c>
      <c r="Q177" s="12">
        <f t="shared" si="5"/>
        <v>8062.9999999999991</v>
      </c>
      <c r="R177" s="12">
        <v>6007</v>
      </c>
    </row>
    <row r="178" spans="1:18" x14ac:dyDescent="0.25">
      <c r="A178" s="2" t="s">
        <v>290</v>
      </c>
      <c r="B178" s="1" t="s">
        <v>291</v>
      </c>
      <c r="C178" s="12">
        <v>13056</v>
      </c>
      <c r="D178" s="12">
        <v>400</v>
      </c>
      <c r="E178" s="12">
        <v>1016</v>
      </c>
      <c r="F178" s="12">
        <v>684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870.4</v>
      </c>
      <c r="M178" s="12">
        <f t="shared" si="4"/>
        <v>16026.4</v>
      </c>
      <c r="N178" s="12">
        <v>2056.56</v>
      </c>
      <c r="O178" s="12">
        <v>1501.44</v>
      </c>
      <c r="P178" s="12">
        <v>5103.8999999999996</v>
      </c>
      <c r="Q178" s="12">
        <f t="shared" si="5"/>
        <v>8661.9</v>
      </c>
      <c r="R178" s="12">
        <v>7364.5</v>
      </c>
    </row>
    <row r="179" spans="1:18" x14ac:dyDescent="0.25">
      <c r="A179" s="2" t="s">
        <v>292</v>
      </c>
      <c r="B179" s="1" t="s">
        <v>293</v>
      </c>
      <c r="C179" s="12">
        <v>13042.7</v>
      </c>
      <c r="D179" s="12">
        <v>0</v>
      </c>
      <c r="E179" s="12">
        <v>1016</v>
      </c>
      <c r="F179" s="12">
        <v>387.6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1305.6400000000001</v>
      </c>
      <c r="M179" s="12">
        <f t="shared" si="4"/>
        <v>15751.94</v>
      </c>
      <c r="N179" s="12">
        <f>1123.53-150.24</f>
        <v>973.29</v>
      </c>
      <c r="O179" s="12">
        <v>1501.44</v>
      </c>
      <c r="P179" s="12">
        <v>130.71000000000095</v>
      </c>
      <c r="Q179" s="12">
        <f t="shared" si="5"/>
        <v>2605.440000000001</v>
      </c>
      <c r="R179" s="12">
        <v>13146.5</v>
      </c>
    </row>
    <row r="180" spans="1:18" x14ac:dyDescent="0.25">
      <c r="A180" s="2" t="s">
        <v>294</v>
      </c>
      <c r="B180" s="1" t="s">
        <v>295</v>
      </c>
      <c r="C180" s="12">
        <v>13056</v>
      </c>
      <c r="D180" s="12">
        <v>0</v>
      </c>
      <c r="E180" s="12">
        <v>1016</v>
      </c>
      <c r="F180" s="12">
        <v>684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870.4</v>
      </c>
      <c r="M180" s="12">
        <f t="shared" ref="M180:M239" si="6">SUM(C180:L180)</f>
        <v>15626.4</v>
      </c>
      <c r="N180" s="12">
        <v>1971.12</v>
      </c>
      <c r="O180" s="12">
        <v>1501.44</v>
      </c>
      <c r="P180" s="12">
        <v>3406.34</v>
      </c>
      <c r="Q180" s="12">
        <f t="shared" ref="Q180:Q239" si="7">SUM(N180:P180)</f>
        <v>6878.9</v>
      </c>
      <c r="R180" s="12">
        <v>8747.5</v>
      </c>
    </row>
    <row r="181" spans="1:18" x14ac:dyDescent="0.25">
      <c r="A181" s="2" t="s">
        <v>296</v>
      </c>
      <c r="B181" s="1" t="s">
        <v>297</v>
      </c>
      <c r="C181" s="12">
        <v>12037.8</v>
      </c>
      <c r="D181" s="12">
        <v>0</v>
      </c>
      <c r="E181" s="12">
        <v>915</v>
      </c>
      <c r="F181" s="12">
        <v>616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803.86</v>
      </c>
      <c r="M181" s="12">
        <f t="shared" si="6"/>
        <v>14372.66</v>
      </c>
      <c r="N181" s="12">
        <v>1707.71</v>
      </c>
      <c r="O181" s="12">
        <v>1386.66</v>
      </c>
      <c r="P181" s="12">
        <v>1234.7900000000009</v>
      </c>
      <c r="Q181" s="12">
        <f t="shared" si="7"/>
        <v>4329.1600000000008</v>
      </c>
      <c r="R181" s="12">
        <v>10043.5</v>
      </c>
    </row>
    <row r="182" spans="1:18" x14ac:dyDescent="0.25">
      <c r="A182" s="2" t="s">
        <v>298</v>
      </c>
      <c r="B182" s="1" t="s">
        <v>299</v>
      </c>
      <c r="C182" s="12">
        <v>14733</v>
      </c>
      <c r="D182" s="12">
        <v>200</v>
      </c>
      <c r="E182" s="12">
        <v>1093</v>
      </c>
      <c r="F182" s="12">
        <v>679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1743.6</v>
      </c>
      <c r="M182" s="12">
        <f t="shared" si="6"/>
        <v>18448.599999999999</v>
      </c>
      <c r="N182" s="12">
        <v>2573.9499999999998</v>
      </c>
      <c r="O182" s="12">
        <v>1694.3</v>
      </c>
      <c r="P182" s="12">
        <v>1656.8499999999985</v>
      </c>
      <c r="Q182" s="12">
        <f t="shared" si="7"/>
        <v>5925.0999999999985</v>
      </c>
      <c r="R182" s="12">
        <v>12523.5</v>
      </c>
    </row>
    <row r="183" spans="1:18" x14ac:dyDescent="0.25">
      <c r="A183" s="2" t="s">
        <v>300</v>
      </c>
      <c r="B183" s="1" t="s">
        <v>301</v>
      </c>
      <c r="C183" s="12">
        <v>12525</v>
      </c>
      <c r="D183" s="12">
        <v>0</v>
      </c>
      <c r="E183" s="12">
        <v>903</v>
      </c>
      <c r="F183" s="12">
        <v>549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835</v>
      </c>
      <c r="M183" s="12">
        <f t="shared" si="6"/>
        <v>14812</v>
      </c>
      <c r="N183" s="12">
        <v>1798.23</v>
      </c>
      <c r="O183" s="12">
        <v>1440.38</v>
      </c>
      <c r="P183" s="12">
        <v>125.38999999999942</v>
      </c>
      <c r="Q183" s="12">
        <f t="shared" si="7"/>
        <v>3363.9999999999995</v>
      </c>
      <c r="R183" s="12">
        <v>11448</v>
      </c>
    </row>
    <row r="184" spans="1:18" x14ac:dyDescent="0.25">
      <c r="A184" s="2" t="s">
        <v>408</v>
      </c>
      <c r="B184" s="1" t="s">
        <v>409</v>
      </c>
      <c r="C184" s="12">
        <v>12571.24</v>
      </c>
      <c r="D184" s="12">
        <v>0</v>
      </c>
      <c r="E184" s="12">
        <v>1016</v>
      </c>
      <c r="F184" s="12">
        <v>661.2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435.2</v>
      </c>
      <c r="M184" s="12">
        <f t="shared" si="6"/>
        <v>14683.640000000001</v>
      </c>
      <c r="N184" s="12">
        <v>1813.51</v>
      </c>
      <c r="O184" s="12">
        <v>1501.44</v>
      </c>
      <c r="P184" s="12">
        <v>-0.30999999999767169</v>
      </c>
      <c r="Q184" s="12">
        <f t="shared" si="7"/>
        <v>3314.6400000000021</v>
      </c>
      <c r="R184" s="12">
        <v>11369</v>
      </c>
    </row>
    <row r="185" spans="1:18" x14ac:dyDescent="0.25">
      <c r="A185" s="2" t="s">
        <v>410</v>
      </c>
      <c r="B185" s="1" t="s">
        <v>411</v>
      </c>
      <c r="C185" s="12">
        <v>12525</v>
      </c>
      <c r="D185" s="12">
        <v>0</v>
      </c>
      <c r="E185" s="12">
        <v>903</v>
      </c>
      <c r="F185" s="12">
        <v>292.20999999999998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f t="shared" si="6"/>
        <v>13720.21</v>
      </c>
      <c r="N185" s="12">
        <v>510.07</v>
      </c>
      <c r="O185" s="12">
        <v>1440.38</v>
      </c>
      <c r="P185" s="12">
        <v>0.25999999999839929</v>
      </c>
      <c r="Q185" s="12">
        <f t="shared" si="7"/>
        <v>1950.7099999999984</v>
      </c>
      <c r="R185" s="12">
        <v>11769.5</v>
      </c>
    </row>
    <row r="186" spans="1:18" x14ac:dyDescent="0.25">
      <c r="A186" s="2" t="s">
        <v>412</v>
      </c>
      <c r="B186" s="1" t="s">
        <v>413</v>
      </c>
      <c r="C186" s="12">
        <v>12525</v>
      </c>
      <c r="D186" s="12">
        <v>200</v>
      </c>
      <c r="E186" s="12">
        <v>903</v>
      </c>
      <c r="F186" s="12">
        <v>549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1252.5</v>
      </c>
      <c r="M186" s="12">
        <f t="shared" si="6"/>
        <v>15429.5</v>
      </c>
      <c r="N186" s="12">
        <v>1929.07</v>
      </c>
      <c r="O186" s="12">
        <v>1440.38</v>
      </c>
      <c r="P186" s="12">
        <v>-0.4500000000007276</v>
      </c>
      <c r="Q186" s="12">
        <f t="shared" si="7"/>
        <v>3368.9999999999991</v>
      </c>
      <c r="R186" s="12">
        <v>12060.5</v>
      </c>
    </row>
    <row r="187" spans="1:18" x14ac:dyDescent="0.25">
      <c r="A187" s="2" t="s">
        <v>438</v>
      </c>
      <c r="B187" s="1" t="s">
        <v>439</v>
      </c>
      <c r="C187" s="12">
        <v>12525</v>
      </c>
      <c r="D187" s="12">
        <v>0</v>
      </c>
      <c r="E187" s="12">
        <v>903</v>
      </c>
      <c r="F187" s="12">
        <v>494.1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1252.5</v>
      </c>
      <c r="M187" s="12">
        <f t="shared" si="6"/>
        <v>15174.6</v>
      </c>
      <c r="N187" s="12">
        <v>1615.51</v>
      </c>
      <c r="O187" s="12">
        <v>1440.38</v>
      </c>
      <c r="P187" s="12">
        <v>-0.29000000000087311</v>
      </c>
      <c r="Q187" s="12">
        <f t="shared" si="7"/>
        <v>3055.5999999999995</v>
      </c>
      <c r="R187" s="12">
        <v>12119</v>
      </c>
    </row>
    <row r="188" spans="1:18" x14ac:dyDescent="0.25">
      <c r="A188" s="14"/>
      <c r="B188" s="6"/>
      <c r="C188" s="6" t="s">
        <v>545</v>
      </c>
      <c r="D188" s="6" t="s">
        <v>545</v>
      </c>
      <c r="E188" s="6" t="s">
        <v>545</v>
      </c>
      <c r="F188" s="6" t="s">
        <v>545</v>
      </c>
      <c r="G188" s="6" t="s">
        <v>545</v>
      </c>
      <c r="H188" s="6" t="s">
        <v>545</v>
      </c>
      <c r="I188" s="6" t="s">
        <v>545</v>
      </c>
      <c r="J188" s="6" t="s">
        <v>545</v>
      </c>
      <c r="K188" s="6" t="s">
        <v>545</v>
      </c>
      <c r="L188" s="6" t="s">
        <v>545</v>
      </c>
      <c r="M188" s="6" t="s">
        <v>545</v>
      </c>
      <c r="N188" s="6" t="s">
        <v>545</v>
      </c>
      <c r="O188" s="6" t="s">
        <v>545</v>
      </c>
      <c r="P188" s="6" t="s">
        <v>545</v>
      </c>
      <c r="Q188" s="6" t="s">
        <v>545</v>
      </c>
      <c r="R188" s="6" t="s">
        <v>545</v>
      </c>
    </row>
    <row r="189" spans="1:18" x14ac:dyDescent="0.25">
      <c r="A189" s="11" t="s">
        <v>543</v>
      </c>
      <c r="C189" s="12"/>
      <c r="L189" s="12"/>
      <c r="M189" s="12"/>
      <c r="Q189" s="12"/>
    </row>
    <row r="190" spans="1:18" x14ac:dyDescent="0.25">
      <c r="A190" s="2" t="s">
        <v>302</v>
      </c>
      <c r="B190" s="1" t="s">
        <v>303</v>
      </c>
      <c r="C190" s="12">
        <v>13056</v>
      </c>
      <c r="D190" s="12">
        <v>0</v>
      </c>
      <c r="E190" s="12">
        <v>1016</v>
      </c>
      <c r="F190" s="12">
        <v>684</v>
      </c>
      <c r="G190" s="12">
        <v>513.41</v>
      </c>
      <c r="H190" s="12">
        <v>0</v>
      </c>
      <c r="I190" s="12">
        <v>0</v>
      </c>
      <c r="J190" s="12">
        <v>0</v>
      </c>
      <c r="K190" s="12">
        <v>0</v>
      </c>
      <c r="L190" s="12">
        <v>1555.6</v>
      </c>
      <c r="M190" s="12">
        <f t="shared" si="6"/>
        <v>16825.009999999998</v>
      </c>
      <c r="N190" s="12">
        <v>2227.15</v>
      </c>
      <c r="O190" s="12">
        <v>1501.44</v>
      </c>
      <c r="P190" s="12">
        <v>5978.4199999999983</v>
      </c>
      <c r="Q190" s="12">
        <f t="shared" si="7"/>
        <v>9707.0099999999984</v>
      </c>
      <c r="R190" s="12">
        <v>7118</v>
      </c>
    </row>
    <row r="191" spans="1:18" x14ac:dyDescent="0.25">
      <c r="A191" s="2" t="s">
        <v>304</v>
      </c>
      <c r="B191" s="1" t="s">
        <v>305</v>
      </c>
      <c r="C191" s="12">
        <v>10679.1</v>
      </c>
      <c r="D191" s="12">
        <v>200</v>
      </c>
      <c r="E191" s="12">
        <v>737</v>
      </c>
      <c r="F191" s="12">
        <v>455</v>
      </c>
      <c r="G191" s="12">
        <v>451.8</v>
      </c>
      <c r="H191" s="12">
        <v>0</v>
      </c>
      <c r="I191" s="12">
        <v>0</v>
      </c>
      <c r="J191" s="12">
        <v>0</v>
      </c>
      <c r="K191" s="12">
        <v>0</v>
      </c>
      <c r="L191" s="12">
        <v>1067.9100000000001</v>
      </c>
      <c r="M191" s="12">
        <f t="shared" si="6"/>
        <v>13590.81</v>
      </c>
      <c r="N191" s="12">
        <v>1536.32</v>
      </c>
      <c r="O191" s="12">
        <v>1228.0999999999999</v>
      </c>
      <c r="P191" s="12">
        <v>5293.8899999999994</v>
      </c>
      <c r="Q191" s="12">
        <f t="shared" si="7"/>
        <v>8058.3099999999995</v>
      </c>
      <c r="R191" s="12">
        <v>5532.5</v>
      </c>
    </row>
    <row r="192" spans="1:18" x14ac:dyDescent="0.25">
      <c r="A192" s="2" t="s">
        <v>306</v>
      </c>
      <c r="B192" s="1" t="s">
        <v>307</v>
      </c>
      <c r="C192" s="12">
        <v>13056</v>
      </c>
      <c r="D192" s="12">
        <v>0</v>
      </c>
      <c r="E192" s="12">
        <v>1016</v>
      </c>
      <c r="F192" s="12">
        <v>684</v>
      </c>
      <c r="G192" s="12">
        <v>451.8</v>
      </c>
      <c r="H192" s="12">
        <v>0</v>
      </c>
      <c r="I192" s="12">
        <v>0</v>
      </c>
      <c r="J192" s="12">
        <v>0</v>
      </c>
      <c r="K192" s="12">
        <v>0</v>
      </c>
      <c r="L192" s="12">
        <v>685.2</v>
      </c>
      <c r="M192" s="12">
        <f t="shared" si="6"/>
        <v>15893</v>
      </c>
      <c r="N192" s="12">
        <v>2071.83</v>
      </c>
      <c r="O192" s="12">
        <v>1501.44</v>
      </c>
      <c r="P192" s="12">
        <v>4124.2299999999996</v>
      </c>
      <c r="Q192" s="12">
        <f t="shared" si="7"/>
        <v>7697.5</v>
      </c>
      <c r="R192" s="12">
        <v>8195.5</v>
      </c>
    </row>
    <row r="193" spans="1:18" x14ac:dyDescent="0.25">
      <c r="A193" s="2" t="s">
        <v>308</v>
      </c>
      <c r="B193" s="1" t="s">
        <v>309</v>
      </c>
      <c r="C193" s="12">
        <v>10679.1</v>
      </c>
      <c r="D193" s="12">
        <v>200</v>
      </c>
      <c r="E193" s="12">
        <v>737</v>
      </c>
      <c r="F193" s="12">
        <v>455</v>
      </c>
      <c r="G193" s="12">
        <v>338.85</v>
      </c>
      <c r="H193" s="12">
        <v>0</v>
      </c>
      <c r="I193" s="12">
        <v>0</v>
      </c>
      <c r="J193" s="12">
        <v>0</v>
      </c>
      <c r="K193" s="12">
        <v>0</v>
      </c>
      <c r="L193" s="12">
        <v>1067.9100000000001</v>
      </c>
      <c r="M193" s="12">
        <f t="shared" si="6"/>
        <v>13477.86</v>
      </c>
      <c r="N193" s="12">
        <v>1512.2</v>
      </c>
      <c r="O193" s="12">
        <v>1228.0999999999999</v>
      </c>
      <c r="P193" s="12">
        <v>107.06000000000131</v>
      </c>
      <c r="Q193" s="12">
        <f t="shared" si="7"/>
        <v>2847.3600000000015</v>
      </c>
      <c r="R193" s="12">
        <v>10630.5</v>
      </c>
    </row>
    <row r="194" spans="1:18" x14ac:dyDescent="0.25">
      <c r="A194" s="2" t="s">
        <v>310</v>
      </c>
      <c r="B194" s="1" t="s">
        <v>311</v>
      </c>
      <c r="C194" s="12">
        <v>13056</v>
      </c>
      <c r="D194" s="12">
        <v>0</v>
      </c>
      <c r="E194" s="12">
        <v>1016</v>
      </c>
      <c r="F194" s="12">
        <v>684</v>
      </c>
      <c r="G194" s="12">
        <v>225.9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f t="shared" si="6"/>
        <v>14981.9</v>
      </c>
      <c r="N194" s="12">
        <v>1923.7</v>
      </c>
      <c r="O194" s="12">
        <v>1501.44</v>
      </c>
      <c r="P194" s="12">
        <v>6555.2599999999984</v>
      </c>
      <c r="Q194" s="12">
        <f t="shared" si="7"/>
        <v>9980.3999999999978</v>
      </c>
      <c r="R194" s="12">
        <v>5001.5</v>
      </c>
    </row>
    <row r="195" spans="1:18" x14ac:dyDescent="0.25">
      <c r="A195" s="2" t="s">
        <v>312</v>
      </c>
      <c r="B195" s="1" t="s">
        <v>313</v>
      </c>
      <c r="C195" s="12">
        <v>10679.1</v>
      </c>
      <c r="D195" s="12">
        <v>0</v>
      </c>
      <c r="E195" s="12">
        <v>737</v>
      </c>
      <c r="F195" s="12">
        <v>455</v>
      </c>
      <c r="G195" s="12">
        <v>225.9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f t="shared" si="6"/>
        <v>12097</v>
      </c>
      <c r="N195" s="12">
        <v>1307.49</v>
      </c>
      <c r="O195" s="12">
        <v>1228.0999999999999</v>
      </c>
      <c r="P195" s="12">
        <v>7783.91</v>
      </c>
      <c r="Q195" s="12">
        <f t="shared" si="7"/>
        <v>10319.5</v>
      </c>
      <c r="R195" s="12">
        <v>1777.5</v>
      </c>
    </row>
    <row r="196" spans="1:18" x14ac:dyDescent="0.25">
      <c r="A196" s="2" t="s">
        <v>314</v>
      </c>
      <c r="B196" s="1" t="s">
        <v>315</v>
      </c>
      <c r="C196" s="12">
        <v>10679.1</v>
      </c>
      <c r="D196" s="12">
        <v>400</v>
      </c>
      <c r="E196" s="12">
        <v>737</v>
      </c>
      <c r="F196" s="12">
        <v>455</v>
      </c>
      <c r="G196" s="12">
        <v>225.9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f t="shared" si="6"/>
        <v>12497</v>
      </c>
      <c r="N196" s="12">
        <v>1392.93</v>
      </c>
      <c r="O196" s="12">
        <v>1228.0999999999999</v>
      </c>
      <c r="P196" s="12">
        <v>3544.9700000000012</v>
      </c>
      <c r="Q196" s="12">
        <f t="shared" si="7"/>
        <v>6166.0000000000009</v>
      </c>
      <c r="R196" s="12">
        <v>6331</v>
      </c>
    </row>
    <row r="197" spans="1:18" x14ac:dyDescent="0.25">
      <c r="A197" s="2" t="s">
        <v>316</v>
      </c>
      <c r="B197" s="1" t="s">
        <v>317</v>
      </c>
      <c r="C197" s="12">
        <v>13046.93</v>
      </c>
      <c r="D197" s="12">
        <v>0</v>
      </c>
      <c r="E197" s="12">
        <v>1016</v>
      </c>
      <c r="F197" s="12">
        <v>684</v>
      </c>
      <c r="G197" s="12">
        <v>225.9</v>
      </c>
      <c r="H197" s="12">
        <v>0</v>
      </c>
      <c r="I197" s="12">
        <v>0</v>
      </c>
      <c r="J197" s="12">
        <v>0</v>
      </c>
      <c r="K197" s="12">
        <v>0</v>
      </c>
      <c r="L197" s="12">
        <v>870.4</v>
      </c>
      <c r="M197" s="12">
        <f t="shared" si="6"/>
        <v>15843.23</v>
      </c>
      <c r="N197" s="12">
        <v>2017.45</v>
      </c>
      <c r="O197" s="12">
        <v>1501.44</v>
      </c>
      <c r="P197" s="12">
        <v>6539.84</v>
      </c>
      <c r="Q197" s="12">
        <f t="shared" si="7"/>
        <v>10058.73</v>
      </c>
      <c r="R197" s="12">
        <v>5784.5</v>
      </c>
    </row>
    <row r="198" spans="1:18" x14ac:dyDescent="0.25">
      <c r="A198" s="2" t="s">
        <v>318</v>
      </c>
      <c r="B198" s="1" t="s">
        <v>319</v>
      </c>
      <c r="C198" s="12">
        <v>13056</v>
      </c>
      <c r="D198" s="12">
        <v>0</v>
      </c>
      <c r="E198" s="12">
        <v>1016</v>
      </c>
      <c r="F198" s="12">
        <v>684</v>
      </c>
      <c r="G198" s="12">
        <v>225.9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f t="shared" si="6"/>
        <v>14981.9</v>
      </c>
      <c r="N198" s="12">
        <v>1923.7</v>
      </c>
      <c r="O198" s="12">
        <v>1501.44</v>
      </c>
      <c r="P198" s="12">
        <v>5004.7599999999984</v>
      </c>
      <c r="Q198" s="12">
        <f t="shared" si="7"/>
        <v>8429.8999999999978</v>
      </c>
      <c r="R198" s="12">
        <v>6552</v>
      </c>
    </row>
    <row r="199" spans="1:18" x14ac:dyDescent="0.25">
      <c r="A199" s="2" t="s">
        <v>320</v>
      </c>
      <c r="B199" s="1" t="s">
        <v>321</v>
      </c>
      <c r="C199" s="12">
        <v>13056</v>
      </c>
      <c r="D199" s="12">
        <v>0</v>
      </c>
      <c r="E199" s="12">
        <v>1016</v>
      </c>
      <c r="F199" s="12">
        <v>684</v>
      </c>
      <c r="G199" s="12">
        <v>225.9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f t="shared" si="6"/>
        <v>14981.9</v>
      </c>
      <c r="N199" s="12">
        <v>1923.7</v>
      </c>
      <c r="O199" s="12">
        <v>1501.44</v>
      </c>
      <c r="P199" s="12">
        <v>130.2599999999984</v>
      </c>
      <c r="Q199" s="12">
        <f t="shared" si="7"/>
        <v>3555.3999999999987</v>
      </c>
      <c r="R199" s="12">
        <v>11426.5</v>
      </c>
    </row>
    <row r="200" spans="1:18" x14ac:dyDescent="0.25">
      <c r="A200" s="2" t="s">
        <v>322</v>
      </c>
      <c r="B200" s="1" t="s">
        <v>323</v>
      </c>
      <c r="C200" s="12">
        <v>13034.84</v>
      </c>
      <c r="D200" s="12">
        <v>0</v>
      </c>
      <c r="E200" s="12">
        <v>1016</v>
      </c>
      <c r="F200" s="12">
        <v>684</v>
      </c>
      <c r="G200" s="12">
        <v>225.9</v>
      </c>
      <c r="H200" s="12">
        <v>0</v>
      </c>
      <c r="I200" s="12">
        <v>0</v>
      </c>
      <c r="J200" s="12">
        <v>0</v>
      </c>
      <c r="K200" s="12">
        <v>0</v>
      </c>
      <c r="L200" s="12">
        <v>435.2</v>
      </c>
      <c r="M200" s="12">
        <f t="shared" si="6"/>
        <v>15395.94</v>
      </c>
      <c r="N200" s="12">
        <v>1965.66</v>
      </c>
      <c r="O200" s="12">
        <v>1501.44</v>
      </c>
      <c r="P200" s="12">
        <v>4096.34</v>
      </c>
      <c r="Q200" s="12">
        <f t="shared" si="7"/>
        <v>7563.4400000000005</v>
      </c>
      <c r="R200" s="12">
        <v>7832.5</v>
      </c>
    </row>
    <row r="201" spans="1:18" x14ac:dyDescent="0.25">
      <c r="A201" s="2" t="s">
        <v>324</v>
      </c>
      <c r="B201" s="1" t="s">
        <v>325</v>
      </c>
      <c r="C201" s="12">
        <v>13056</v>
      </c>
      <c r="D201" s="12">
        <v>0</v>
      </c>
      <c r="E201" s="12">
        <v>1016</v>
      </c>
      <c r="F201" s="12">
        <v>684</v>
      </c>
      <c r="G201" s="12">
        <v>225.9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f t="shared" si="6"/>
        <v>14981.9</v>
      </c>
      <c r="N201" s="12">
        <v>1923.7</v>
      </c>
      <c r="O201" s="12">
        <v>1501.44</v>
      </c>
      <c r="P201" s="12">
        <v>5712.2599999999984</v>
      </c>
      <c r="Q201" s="12">
        <f t="shared" si="7"/>
        <v>9137.3999999999978</v>
      </c>
      <c r="R201" s="12">
        <v>5844.5</v>
      </c>
    </row>
    <row r="202" spans="1:18" x14ac:dyDescent="0.25">
      <c r="A202" s="2" t="s">
        <v>326</v>
      </c>
      <c r="B202" s="1" t="s">
        <v>327</v>
      </c>
      <c r="C202" s="12">
        <v>13056</v>
      </c>
      <c r="D202" s="12">
        <v>0</v>
      </c>
      <c r="E202" s="12">
        <v>1016</v>
      </c>
      <c r="F202" s="12">
        <v>684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f t="shared" si="6"/>
        <v>14756</v>
      </c>
      <c r="N202" s="12">
        <v>1875.44</v>
      </c>
      <c r="O202" s="12">
        <v>1501.44</v>
      </c>
      <c r="P202" s="12">
        <v>2730.119999999999</v>
      </c>
      <c r="Q202" s="12">
        <f t="shared" si="7"/>
        <v>6106.9999999999991</v>
      </c>
      <c r="R202" s="12">
        <v>8649</v>
      </c>
    </row>
    <row r="203" spans="1:18" x14ac:dyDescent="0.25">
      <c r="A203" s="2" t="s">
        <v>328</v>
      </c>
      <c r="B203" s="1" t="s">
        <v>329</v>
      </c>
      <c r="C203" s="12">
        <v>13056</v>
      </c>
      <c r="D203" s="12">
        <v>0</v>
      </c>
      <c r="E203" s="12">
        <v>1016</v>
      </c>
      <c r="F203" s="12">
        <v>684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870.4</v>
      </c>
      <c r="M203" s="12">
        <f t="shared" si="6"/>
        <v>15626.4</v>
      </c>
      <c r="N203" s="12">
        <v>1971.12</v>
      </c>
      <c r="O203" s="12">
        <v>1501.44</v>
      </c>
      <c r="P203" s="12">
        <v>130.84000000000015</v>
      </c>
      <c r="Q203" s="12">
        <f t="shared" si="7"/>
        <v>3603.4</v>
      </c>
      <c r="R203" s="12">
        <v>12023</v>
      </c>
    </row>
    <row r="204" spans="1:18" x14ac:dyDescent="0.25">
      <c r="A204" s="2" t="s">
        <v>330</v>
      </c>
      <c r="B204" s="1" t="s">
        <v>331</v>
      </c>
      <c r="C204" s="12">
        <v>13056</v>
      </c>
      <c r="D204" s="12">
        <v>0</v>
      </c>
      <c r="E204" s="12">
        <v>1016</v>
      </c>
      <c r="F204" s="12">
        <v>684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435.2</v>
      </c>
      <c r="M204" s="12">
        <f t="shared" si="6"/>
        <v>15191.2</v>
      </c>
      <c r="N204" s="12">
        <v>1921.92</v>
      </c>
      <c r="O204" s="12">
        <v>1501.44</v>
      </c>
      <c r="P204" s="12">
        <v>130.84000000000015</v>
      </c>
      <c r="Q204" s="12">
        <f t="shared" si="7"/>
        <v>3554.2000000000003</v>
      </c>
      <c r="R204" s="12">
        <v>11637</v>
      </c>
    </row>
    <row r="205" spans="1:18" x14ac:dyDescent="0.25">
      <c r="A205" s="2" t="s">
        <v>332</v>
      </c>
      <c r="B205" s="1" t="s">
        <v>333</v>
      </c>
      <c r="C205" s="12">
        <v>12861.98</v>
      </c>
      <c r="D205" s="12">
        <v>0</v>
      </c>
      <c r="E205" s="12">
        <v>1016</v>
      </c>
      <c r="F205" s="12">
        <v>684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435.2</v>
      </c>
      <c r="M205" s="12">
        <f t="shared" si="6"/>
        <v>14997.18</v>
      </c>
      <c r="N205" s="12">
        <v>1880.48</v>
      </c>
      <c r="O205" s="12">
        <v>1501.44</v>
      </c>
      <c r="P205" s="12">
        <v>980.76000000000022</v>
      </c>
      <c r="Q205" s="12">
        <f t="shared" si="7"/>
        <v>4362.68</v>
      </c>
      <c r="R205" s="12">
        <v>10634.5</v>
      </c>
    </row>
    <row r="206" spans="1:18" x14ac:dyDescent="0.25">
      <c r="A206" s="2" t="s">
        <v>334</v>
      </c>
      <c r="B206" s="1" t="s">
        <v>335</v>
      </c>
      <c r="C206" s="12">
        <v>13044.52</v>
      </c>
      <c r="D206" s="12">
        <v>0</v>
      </c>
      <c r="E206" s="12">
        <v>1016</v>
      </c>
      <c r="F206" s="12">
        <v>684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435.2</v>
      </c>
      <c r="M206" s="12">
        <f t="shared" si="6"/>
        <v>15179.720000000001</v>
      </c>
      <c r="N206" s="12">
        <v>1919.47</v>
      </c>
      <c r="O206" s="12">
        <v>1501.44</v>
      </c>
      <c r="P206" s="12">
        <v>2578.3100000000013</v>
      </c>
      <c r="Q206" s="12">
        <f t="shared" si="7"/>
        <v>5999.2200000000012</v>
      </c>
      <c r="R206" s="12">
        <v>9180.5</v>
      </c>
    </row>
    <row r="207" spans="1:18" x14ac:dyDescent="0.25">
      <c r="A207" s="2" t="s">
        <v>336</v>
      </c>
      <c r="B207" s="1" t="s">
        <v>337</v>
      </c>
      <c r="C207" s="12">
        <v>12456</v>
      </c>
      <c r="D207" s="12">
        <v>0</v>
      </c>
      <c r="E207" s="12">
        <v>1016</v>
      </c>
      <c r="F207" s="12">
        <v>684</v>
      </c>
      <c r="G207" s="12">
        <v>0</v>
      </c>
      <c r="H207" s="12">
        <v>617.03</v>
      </c>
      <c r="I207" s="12">
        <v>0</v>
      </c>
      <c r="J207" s="12">
        <v>0</v>
      </c>
      <c r="K207" s="12">
        <v>0</v>
      </c>
      <c r="L207" s="12">
        <v>870.4</v>
      </c>
      <c r="M207" s="12">
        <f t="shared" si="6"/>
        <v>15643.43</v>
      </c>
      <c r="N207" s="12">
        <v>1935.22</v>
      </c>
      <c r="O207" s="12">
        <v>1432.44</v>
      </c>
      <c r="P207" s="12">
        <v>2886.2700000000004</v>
      </c>
      <c r="Q207" s="12">
        <f t="shared" si="7"/>
        <v>6253.93</v>
      </c>
      <c r="R207" s="12">
        <v>9389.5</v>
      </c>
    </row>
    <row r="208" spans="1:18" x14ac:dyDescent="0.25">
      <c r="A208" s="2" t="s">
        <v>414</v>
      </c>
      <c r="B208" s="1" t="s">
        <v>415</v>
      </c>
      <c r="C208" s="12">
        <v>13056</v>
      </c>
      <c r="D208" s="12">
        <v>0</v>
      </c>
      <c r="E208" s="12">
        <v>812.74</v>
      </c>
      <c r="F208" s="12">
        <v>547.20000000000005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435.2</v>
      </c>
      <c r="M208" s="12">
        <f t="shared" si="6"/>
        <v>14851.140000000001</v>
      </c>
      <c r="N208" s="12">
        <v>1849.29</v>
      </c>
      <c r="O208" s="12">
        <v>1501.44</v>
      </c>
      <c r="P208" s="12">
        <v>-8.999999999832653E-2</v>
      </c>
      <c r="Q208" s="12">
        <f t="shared" si="7"/>
        <v>3350.6400000000017</v>
      </c>
      <c r="R208" s="12">
        <v>11500.5</v>
      </c>
    </row>
    <row r="209" spans="1:18" x14ac:dyDescent="0.25">
      <c r="A209" s="2" t="s">
        <v>440</v>
      </c>
      <c r="B209" s="1" t="s">
        <v>441</v>
      </c>
      <c r="C209" s="12">
        <v>13056</v>
      </c>
      <c r="D209" s="12">
        <v>0</v>
      </c>
      <c r="E209" s="12">
        <v>1016</v>
      </c>
      <c r="F209" s="12">
        <v>684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435.2</v>
      </c>
      <c r="M209" s="12">
        <f t="shared" si="6"/>
        <v>15191.2</v>
      </c>
      <c r="N209" s="12">
        <v>1921.92</v>
      </c>
      <c r="O209" s="12">
        <v>1501.44</v>
      </c>
      <c r="P209" s="12">
        <v>-0.15999999999985448</v>
      </c>
      <c r="Q209" s="12">
        <f t="shared" si="7"/>
        <v>3423.2000000000003</v>
      </c>
      <c r="R209" s="12">
        <v>11768</v>
      </c>
    </row>
    <row r="210" spans="1:18" x14ac:dyDescent="0.25">
      <c r="A210" s="2" t="s">
        <v>456</v>
      </c>
      <c r="B210" s="1" t="s">
        <v>457</v>
      </c>
      <c r="C210" s="12">
        <v>13056</v>
      </c>
      <c r="D210" s="12">
        <v>0</v>
      </c>
      <c r="E210" s="12">
        <v>1016</v>
      </c>
      <c r="F210" s="12">
        <v>684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870.4</v>
      </c>
      <c r="M210" s="12">
        <f t="shared" si="6"/>
        <v>15626.4</v>
      </c>
      <c r="N210" s="12">
        <v>1971.12</v>
      </c>
      <c r="O210" s="12">
        <v>1501.44</v>
      </c>
      <c r="P210" s="12">
        <v>-0.15999999999985448</v>
      </c>
      <c r="Q210" s="12">
        <f t="shared" si="7"/>
        <v>3472.4</v>
      </c>
      <c r="R210" s="12">
        <v>12154</v>
      </c>
    </row>
    <row r="211" spans="1:18" x14ac:dyDescent="0.25">
      <c r="A211" s="14"/>
      <c r="B211" s="6"/>
      <c r="C211" s="6" t="s">
        <v>545</v>
      </c>
      <c r="D211" s="6" t="s">
        <v>545</v>
      </c>
      <c r="E211" s="6" t="s">
        <v>545</v>
      </c>
      <c r="F211" s="6" t="s">
        <v>545</v>
      </c>
      <c r="G211" s="6" t="s">
        <v>545</v>
      </c>
      <c r="H211" s="6" t="s">
        <v>545</v>
      </c>
      <c r="I211" s="6" t="s">
        <v>545</v>
      </c>
      <c r="J211" s="6" t="s">
        <v>545</v>
      </c>
      <c r="K211" s="6" t="s">
        <v>545</v>
      </c>
      <c r="L211" s="6" t="s">
        <v>545</v>
      </c>
      <c r="M211" s="6" t="s">
        <v>545</v>
      </c>
      <c r="N211" s="6" t="s">
        <v>545</v>
      </c>
      <c r="O211" s="6" t="s">
        <v>545</v>
      </c>
      <c r="P211" s="6" t="s">
        <v>545</v>
      </c>
      <c r="Q211" s="6" t="s">
        <v>545</v>
      </c>
      <c r="R211" s="6" t="s">
        <v>545</v>
      </c>
    </row>
    <row r="212" spans="1:18" x14ac:dyDescent="0.25">
      <c r="A212" s="11" t="s">
        <v>544</v>
      </c>
      <c r="C212" s="12"/>
      <c r="L212" s="12"/>
      <c r="M212" s="12"/>
      <c r="Q212" s="12"/>
    </row>
    <row r="213" spans="1:18" x14ac:dyDescent="0.25">
      <c r="A213" s="2" t="s">
        <v>338</v>
      </c>
      <c r="B213" s="1" t="s">
        <v>339</v>
      </c>
      <c r="C213" s="12">
        <v>10679.1</v>
      </c>
      <c r="D213" s="12">
        <v>0</v>
      </c>
      <c r="E213" s="12">
        <v>737</v>
      </c>
      <c r="F213" s="12">
        <v>455</v>
      </c>
      <c r="G213" s="12">
        <v>678.06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f t="shared" si="6"/>
        <v>12549.16</v>
      </c>
      <c r="N213" s="12">
        <v>1404.06</v>
      </c>
      <c r="O213" s="12">
        <v>1228.0999999999999</v>
      </c>
      <c r="P213" s="12">
        <v>106.5</v>
      </c>
      <c r="Q213" s="12">
        <f t="shared" si="7"/>
        <v>2738.66</v>
      </c>
      <c r="R213" s="12">
        <v>9810.5</v>
      </c>
    </row>
    <row r="214" spans="1:18" x14ac:dyDescent="0.25">
      <c r="A214" s="2" t="s">
        <v>340</v>
      </c>
      <c r="B214" s="1" t="s">
        <v>341</v>
      </c>
      <c r="C214" s="12">
        <v>12606.29</v>
      </c>
      <c r="D214" s="12">
        <v>0</v>
      </c>
      <c r="E214" s="12">
        <v>1016</v>
      </c>
      <c r="F214" s="12">
        <v>684</v>
      </c>
      <c r="G214" s="12">
        <v>451.8</v>
      </c>
      <c r="H214" s="12">
        <v>0</v>
      </c>
      <c r="I214" s="12">
        <v>0</v>
      </c>
      <c r="J214" s="12">
        <v>0</v>
      </c>
      <c r="K214" s="12">
        <v>0</v>
      </c>
      <c r="L214" s="12">
        <v>2861.2</v>
      </c>
      <c r="M214" s="12">
        <f t="shared" si="6"/>
        <v>17619.29</v>
      </c>
      <c r="N214" s="12">
        <v>2396.8000000000002</v>
      </c>
      <c r="O214" s="12">
        <v>1501.44</v>
      </c>
      <c r="P214" s="12">
        <v>6516.0500000000011</v>
      </c>
      <c r="Q214" s="12">
        <f t="shared" si="7"/>
        <v>10414.290000000001</v>
      </c>
      <c r="R214" s="12">
        <v>7205</v>
      </c>
    </row>
    <row r="215" spans="1:18" x14ac:dyDescent="0.25">
      <c r="A215" s="2" t="s">
        <v>342</v>
      </c>
      <c r="B215" s="1" t="s">
        <v>343</v>
      </c>
      <c r="C215" s="12">
        <v>10679.1</v>
      </c>
      <c r="D215" s="12">
        <v>600</v>
      </c>
      <c r="E215" s="12">
        <v>737</v>
      </c>
      <c r="F215" s="12">
        <v>455</v>
      </c>
      <c r="G215" s="12">
        <v>451.8</v>
      </c>
      <c r="H215" s="12">
        <v>0</v>
      </c>
      <c r="I215" s="12">
        <v>0</v>
      </c>
      <c r="J215" s="12">
        <v>0</v>
      </c>
      <c r="K215" s="12">
        <v>0</v>
      </c>
      <c r="L215" s="12">
        <v>355.97</v>
      </c>
      <c r="M215" s="12">
        <f t="shared" si="6"/>
        <v>13278.869999999999</v>
      </c>
      <c r="N215" s="12">
        <v>1521.91</v>
      </c>
      <c r="O215" s="12">
        <v>1228.0999999999999</v>
      </c>
      <c r="P215" s="12">
        <v>106.85999999999876</v>
      </c>
      <c r="Q215" s="12">
        <f t="shared" si="7"/>
        <v>2856.869999999999</v>
      </c>
      <c r="R215" s="12">
        <v>10422</v>
      </c>
    </row>
    <row r="216" spans="1:18" x14ac:dyDescent="0.25">
      <c r="A216" s="2" t="s">
        <v>344</v>
      </c>
      <c r="B216" s="1" t="s">
        <v>345</v>
      </c>
      <c r="C216" s="12">
        <v>13056</v>
      </c>
      <c r="D216" s="12">
        <v>0</v>
      </c>
      <c r="E216" s="12">
        <v>1016</v>
      </c>
      <c r="F216" s="12">
        <v>684</v>
      </c>
      <c r="G216" s="12">
        <v>338.85</v>
      </c>
      <c r="H216" s="12">
        <v>0</v>
      </c>
      <c r="I216" s="12">
        <v>0</v>
      </c>
      <c r="J216" s="12">
        <v>0</v>
      </c>
      <c r="K216" s="12">
        <v>0</v>
      </c>
      <c r="L216" s="12">
        <v>1555.6</v>
      </c>
      <c r="M216" s="12">
        <f t="shared" si="6"/>
        <v>16650.45</v>
      </c>
      <c r="N216" s="12">
        <v>2189.86</v>
      </c>
      <c r="O216" s="12">
        <v>1501.44</v>
      </c>
      <c r="P216" s="12">
        <v>4190.1500000000015</v>
      </c>
      <c r="Q216" s="12">
        <f t="shared" si="7"/>
        <v>7881.4500000000016</v>
      </c>
      <c r="R216" s="12">
        <v>8769</v>
      </c>
    </row>
    <row r="217" spans="1:18" x14ac:dyDescent="0.25">
      <c r="A217" s="2" t="s">
        <v>346</v>
      </c>
      <c r="B217" s="1" t="s">
        <v>347</v>
      </c>
      <c r="C217" s="12">
        <v>13056</v>
      </c>
      <c r="D217" s="12">
        <v>0</v>
      </c>
      <c r="E217" s="12">
        <v>1016</v>
      </c>
      <c r="F217" s="12">
        <v>684</v>
      </c>
      <c r="G217" s="12">
        <v>225.9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f t="shared" si="6"/>
        <v>14981.9</v>
      </c>
      <c r="N217" s="12">
        <v>1923.7</v>
      </c>
      <c r="O217" s="12">
        <v>1501.44</v>
      </c>
      <c r="P217" s="12">
        <v>130.2599999999984</v>
      </c>
      <c r="Q217" s="12">
        <f t="shared" si="7"/>
        <v>3555.3999999999987</v>
      </c>
      <c r="R217" s="12">
        <v>11426.5</v>
      </c>
    </row>
    <row r="218" spans="1:18" x14ac:dyDescent="0.25">
      <c r="A218" s="2" t="s">
        <v>348</v>
      </c>
      <c r="B218" s="1" t="s">
        <v>349</v>
      </c>
      <c r="C218" s="12">
        <v>10679.1</v>
      </c>
      <c r="D218" s="12">
        <v>400</v>
      </c>
      <c r="E218" s="12">
        <v>737</v>
      </c>
      <c r="F218" s="12">
        <v>455</v>
      </c>
      <c r="G218" s="12">
        <v>225.9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f t="shared" si="6"/>
        <v>12497</v>
      </c>
      <c r="N218" s="12">
        <v>1392.93</v>
      </c>
      <c r="O218" s="12">
        <v>1228.0999999999999</v>
      </c>
      <c r="P218" s="12">
        <v>5446.4700000000012</v>
      </c>
      <c r="Q218" s="12">
        <f t="shared" si="7"/>
        <v>8067.5000000000009</v>
      </c>
      <c r="R218" s="12">
        <v>4429.5</v>
      </c>
    </row>
    <row r="219" spans="1:18" x14ac:dyDescent="0.25">
      <c r="A219" s="2" t="s">
        <v>350</v>
      </c>
      <c r="B219" s="1" t="s">
        <v>351</v>
      </c>
      <c r="C219" s="12">
        <v>13056</v>
      </c>
      <c r="D219" s="12">
        <v>0</v>
      </c>
      <c r="E219" s="12">
        <v>1016</v>
      </c>
      <c r="F219" s="12">
        <v>684</v>
      </c>
      <c r="G219" s="12">
        <v>225.9</v>
      </c>
      <c r="H219" s="12">
        <v>388.05</v>
      </c>
      <c r="I219" s="12">
        <v>0</v>
      </c>
      <c r="J219" s="12">
        <v>0</v>
      </c>
      <c r="K219" s="12">
        <v>0</v>
      </c>
      <c r="L219" s="12">
        <v>0</v>
      </c>
      <c r="M219" s="12">
        <f t="shared" si="6"/>
        <v>15369.949999999999</v>
      </c>
      <c r="N219" s="12">
        <v>1965.14</v>
      </c>
      <c r="O219" s="12">
        <v>1501.44</v>
      </c>
      <c r="P219" s="12">
        <v>4282.369999999999</v>
      </c>
      <c r="Q219" s="12">
        <f t="shared" si="7"/>
        <v>7748.9499999999989</v>
      </c>
      <c r="R219" s="12">
        <v>7621</v>
      </c>
    </row>
    <row r="220" spans="1:18" x14ac:dyDescent="0.25">
      <c r="A220" s="2" t="s">
        <v>352</v>
      </c>
      <c r="B220" s="1" t="s">
        <v>353</v>
      </c>
      <c r="C220" s="12">
        <v>13056</v>
      </c>
      <c r="D220" s="12">
        <v>0</v>
      </c>
      <c r="E220" s="12">
        <v>1016</v>
      </c>
      <c r="F220" s="12">
        <v>684</v>
      </c>
      <c r="G220" s="12">
        <v>225.9</v>
      </c>
      <c r="H220" s="12">
        <v>0</v>
      </c>
      <c r="I220" s="12">
        <v>0</v>
      </c>
      <c r="J220" s="12">
        <v>0</v>
      </c>
      <c r="K220" s="12">
        <v>0</v>
      </c>
      <c r="L220" s="12">
        <v>435.2</v>
      </c>
      <c r="M220" s="12">
        <f t="shared" si="6"/>
        <v>15417.1</v>
      </c>
      <c r="N220" s="12">
        <v>1970.17</v>
      </c>
      <c r="O220" s="12">
        <v>1501.44</v>
      </c>
      <c r="P220" s="12">
        <v>124.48999999999978</v>
      </c>
      <c r="Q220" s="12">
        <f t="shared" si="7"/>
        <v>3596.1</v>
      </c>
      <c r="R220" s="12">
        <v>11821</v>
      </c>
    </row>
    <row r="221" spans="1:18" x14ac:dyDescent="0.25">
      <c r="A221" s="2" t="s">
        <v>354</v>
      </c>
      <c r="B221" s="1" t="s">
        <v>355</v>
      </c>
      <c r="C221" s="12">
        <v>13056</v>
      </c>
      <c r="D221" s="12">
        <v>0</v>
      </c>
      <c r="E221" s="12">
        <v>1016</v>
      </c>
      <c r="F221" s="12">
        <v>592.79999999999995</v>
      </c>
      <c r="G221" s="12">
        <v>225.9</v>
      </c>
      <c r="H221" s="12">
        <v>129.35</v>
      </c>
      <c r="I221" s="12">
        <v>0</v>
      </c>
      <c r="J221" s="12">
        <v>0</v>
      </c>
      <c r="K221" s="12">
        <v>0</v>
      </c>
      <c r="L221" s="12">
        <v>1305.5999999999999</v>
      </c>
      <c r="M221" s="12">
        <f t="shared" si="6"/>
        <v>16325.65</v>
      </c>
      <c r="N221" s="12">
        <v>1741.45</v>
      </c>
      <c r="O221" s="12">
        <v>1501.44</v>
      </c>
      <c r="P221" s="12">
        <v>6278.7599999999984</v>
      </c>
      <c r="Q221" s="12">
        <f t="shared" si="7"/>
        <v>9521.6499999999978</v>
      </c>
      <c r="R221" s="12">
        <v>6804</v>
      </c>
    </row>
    <row r="222" spans="1:18" x14ac:dyDescent="0.25">
      <c r="A222" s="2" t="s">
        <v>356</v>
      </c>
      <c r="B222" s="1" t="s">
        <v>357</v>
      </c>
      <c r="C222" s="12">
        <v>10503.9</v>
      </c>
      <c r="D222" s="12">
        <v>0</v>
      </c>
      <c r="E222" s="12">
        <v>784</v>
      </c>
      <c r="F222" s="12">
        <v>499</v>
      </c>
      <c r="G222" s="12">
        <v>225.9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f t="shared" si="6"/>
        <v>12012.8</v>
      </c>
      <c r="N222" s="12">
        <v>1289.5</v>
      </c>
      <c r="O222" s="12">
        <v>1207.94</v>
      </c>
      <c r="P222" s="12">
        <v>-0.14000000000123691</v>
      </c>
      <c r="Q222" s="12">
        <f t="shared" si="7"/>
        <v>2497.2999999999988</v>
      </c>
      <c r="R222" s="12">
        <v>9515.5</v>
      </c>
    </row>
    <row r="223" spans="1:18" x14ac:dyDescent="0.25">
      <c r="A223" s="2" t="s">
        <v>358</v>
      </c>
      <c r="B223" s="1" t="s">
        <v>359</v>
      </c>
      <c r="C223" s="12">
        <v>13056</v>
      </c>
      <c r="D223" s="12">
        <v>0</v>
      </c>
      <c r="E223" s="12">
        <v>1016</v>
      </c>
      <c r="F223" s="12">
        <v>684</v>
      </c>
      <c r="G223" s="12">
        <v>123.22</v>
      </c>
      <c r="H223" s="12">
        <v>0</v>
      </c>
      <c r="I223" s="12">
        <v>0</v>
      </c>
      <c r="J223" s="12">
        <v>0</v>
      </c>
      <c r="K223" s="12">
        <v>0</v>
      </c>
      <c r="L223" s="12">
        <v>870.4</v>
      </c>
      <c r="M223" s="12">
        <f t="shared" si="6"/>
        <v>15749.619999999999</v>
      </c>
      <c r="N223" s="12">
        <v>1997.44</v>
      </c>
      <c r="O223" s="12">
        <v>1501.44</v>
      </c>
      <c r="P223" s="12">
        <v>4608.739999999998</v>
      </c>
      <c r="Q223" s="12">
        <f t="shared" si="7"/>
        <v>8107.6199999999981</v>
      </c>
      <c r="R223" s="12">
        <v>7642</v>
      </c>
    </row>
    <row r="224" spans="1:18" x14ac:dyDescent="0.25">
      <c r="A224" s="2" t="s">
        <v>360</v>
      </c>
      <c r="B224" s="1" t="s">
        <v>361</v>
      </c>
      <c r="C224" s="12">
        <v>13056</v>
      </c>
      <c r="D224" s="12">
        <v>0</v>
      </c>
      <c r="E224" s="12">
        <v>1016</v>
      </c>
      <c r="F224" s="12">
        <v>684</v>
      </c>
      <c r="G224" s="12">
        <v>123.22</v>
      </c>
      <c r="H224" s="12">
        <v>517.4</v>
      </c>
      <c r="I224" s="12">
        <v>0</v>
      </c>
      <c r="J224" s="12">
        <v>0</v>
      </c>
      <c r="K224" s="12">
        <v>0</v>
      </c>
      <c r="L224" s="12">
        <v>435.2</v>
      </c>
      <c r="M224" s="12">
        <f t="shared" si="6"/>
        <v>15831.82</v>
      </c>
      <c r="N224" s="12">
        <v>2003.5</v>
      </c>
      <c r="O224" s="12">
        <v>1501.44</v>
      </c>
      <c r="P224" s="12">
        <v>4352.8799999999992</v>
      </c>
      <c r="Q224" s="12">
        <f t="shared" si="7"/>
        <v>7857.82</v>
      </c>
      <c r="R224" s="12">
        <v>7974</v>
      </c>
    </row>
    <row r="225" spans="1:18" x14ac:dyDescent="0.25">
      <c r="A225" s="2" t="s">
        <v>362</v>
      </c>
      <c r="B225" s="1" t="s">
        <v>363</v>
      </c>
      <c r="C225" s="12">
        <v>13056</v>
      </c>
      <c r="D225" s="12">
        <v>0</v>
      </c>
      <c r="E225" s="12">
        <v>1016</v>
      </c>
      <c r="F225" s="12">
        <v>684</v>
      </c>
      <c r="G225" s="12">
        <v>123.22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f t="shared" si="6"/>
        <v>14879.22</v>
      </c>
      <c r="N225" s="12">
        <v>1901.76</v>
      </c>
      <c r="O225" s="12">
        <v>1501.44</v>
      </c>
      <c r="P225" s="12">
        <v>9088.52</v>
      </c>
      <c r="Q225" s="12">
        <f t="shared" si="7"/>
        <v>12491.720000000001</v>
      </c>
      <c r="R225" s="12">
        <v>2387.5</v>
      </c>
    </row>
    <row r="226" spans="1:18" x14ac:dyDescent="0.25">
      <c r="A226" s="2" t="s">
        <v>364</v>
      </c>
      <c r="B226" s="1" t="s">
        <v>365</v>
      </c>
      <c r="C226" s="12">
        <v>13040.89</v>
      </c>
      <c r="D226" s="12">
        <v>0</v>
      </c>
      <c r="E226" s="12">
        <v>1016</v>
      </c>
      <c r="F226" s="12">
        <v>592.79999999999995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870.4</v>
      </c>
      <c r="M226" s="12">
        <f t="shared" si="6"/>
        <v>15520.089999999998</v>
      </c>
      <c r="N226" s="12">
        <v>1589.66</v>
      </c>
      <c r="O226" s="12">
        <v>1501.44</v>
      </c>
      <c r="P226" s="12">
        <v>5726.989999999998</v>
      </c>
      <c r="Q226" s="12">
        <f t="shared" si="7"/>
        <v>8818.0899999999983</v>
      </c>
      <c r="R226" s="12">
        <v>6702</v>
      </c>
    </row>
    <row r="227" spans="1:18" x14ac:dyDescent="0.25">
      <c r="A227" s="2" t="s">
        <v>366</v>
      </c>
      <c r="B227" s="1" t="s">
        <v>367</v>
      </c>
      <c r="C227" s="12">
        <v>13686.9</v>
      </c>
      <c r="D227" s="12">
        <v>200</v>
      </c>
      <c r="E227" s="12">
        <v>788</v>
      </c>
      <c r="F227" s="12">
        <v>468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f t="shared" si="6"/>
        <v>15142.9</v>
      </c>
      <c r="N227" s="12">
        <v>1958.08</v>
      </c>
      <c r="O227" s="12">
        <v>1574</v>
      </c>
      <c r="P227" s="12">
        <v>3462.3199999999997</v>
      </c>
      <c r="Q227" s="12">
        <f t="shared" si="7"/>
        <v>6994.4</v>
      </c>
      <c r="R227" s="12">
        <v>8148.5</v>
      </c>
    </row>
    <row r="228" spans="1:18" x14ac:dyDescent="0.25">
      <c r="A228" s="2" t="s">
        <v>368</v>
      </c>
      <c r="B228" s="1" t="s">
        <v>369</v>
      </c>
      <c r="C228" s="12">
        <v>13056</v>
      </c>
      <c r="D228" s="12">
        <v>0</v>
      </c>
      <c r="E228" s="12">
        <v>1016</v>
      </c>
      <c r="F228" s="12">
        <v>684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f t="shared" si="6"/>
        <v>14756</v>
      </c>
      <c r="N228" s="12">
        <v>1875.44</v>
      </c>
      <c r="O228" s="12">
        <v>1501.44</v>
      </c>
      <c r="P228" s="12">
        <v>2536.619999999999</v>
      </c>
      <c r="Q228" s="12">
        <f t="shared" si="7"/>
        <v>5913.4999999999991</v>
      </c>
      <c r="R228" s="12">
        <v>8842.5</v>
      </c>
    </row>
    <row r="229" spans="1:18" x14ac:dyDescent="0.25">
      <c r="A229" s="2" t="s">
        <v>370</v>
      </c>
      <c r="B229" s="1" t="s">
        <v>371</v>
      </c>
      <c r="C229" s="12">
        <v>12620.8</v>
      </c>
      <c r="D229" s="12">
        <v>0</v>
      </c>
      <c r="E229" s="12">
        <v>1016</v>
      </c>
      <c r="F229" s="12">
        <v>661.2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435.2</v>
      </c>
      <c r="M229" s="12">
        <f t="shared" si="6"/>
        <v>14733.2</v>
      </c>
      <c r="N229" s="12">
        <v>1824.09</v>
      </c>
      <c r="O229" s="12">
        <v>1501.44</v>
      </c>
      <c r="P229" s="12">
        <v>3254.1700000000019</v>
      </c>
      <c r="Q229" s="12">
        <f t="shared" si="7"/>
        <v>6579.7000000000016</v>
      </c>
      <c r="R229" s="12">
        <v>8153.5</v>
      </c>
    </row>
    <row r="230" spans="1:18" x14ac:dyDescent="0.25">
      <c r="A230" s="2" t="s">
        <v>372</v>
      </c>
      <c r="B230" s="1" t="s">
        <v>373</v>
      </c>
      <c r="C230" s="12">
        <v>13049.35</v>
      </c>
      <c r="D230" s="12">
        <v>0</v>
      </c>
      <c r="E230" s="12">
        <v>1016</v>
      </c>
      <c r="F230" s="12">
        <v>684</v>
      </c>
      <c r="G230" s="12">
        <v>0</v>
      </c>
      <c r="H230" s="12">
        <v>517.4</v>
      </c>
      <c r="I230" s="12">
        <v>0</v>
      </c>
      <c r="J230" s="12">
        <v>0</v>
      </c>
      <c r="K230" s="12">
        <v>0</v>
      </c>
      <c r="L230" s="12">
        <v>870.4</v>
      </c>
      <c r="M230" s="12">
        <f t="shared" si="6"/>
        <v>16137.15</v>
      </c>
      <c r="N230" s="12">
        <v>2052.59</v>
      </c>
      <c r="O230" s="12">
        <v>1501.44</v>
      </c>
      <c r="P230" s="12">
        <v>5968.119999999999</v>
      </c>
      <c r="Q230" s="12">
        <f t="shared" si="7"/>
        <v>9522.15</v>
      </c>
      <c r="R230" s="12">
        <v>6615</v>
      </c>
    </row>
    <row r="231" spans="1:18" x14ac:dyDescent="0.25">
      <c r="A231" s="2" t="s">
        <v>374</v>
      </c>
      <c r="B231" s="1" t="s">
        <v>375</v>
      </c>
      <c r="C231" s="12">
        <v>13056</v>
      </c>
      <c r="D231" s="12">
        <v>0</v>
      </c>
      <c r="E231" s="12">
        <v>1016</v>
      </c>
      <c r="F231" s="12">
        <v>684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870.4</v>
      </c>
      <c r="M231" s="12">
        <f t="shared" si="6"/>
        <v>15626.4</v>
      </c>
      <c r="N231" s="12">
        <v>1971.12</v>
      </c>
      <c r="O231" s="12">
        <v>1501.44</v>
      </c>
      <c r="P231" s="12">
        <v>130.34000000000015</v>
      </c>
      <c r="Q231" s="12">
        <f t="shared" si="7"/>
        <v>3602.9</v>
      </c>
      <c r="R231" s="12">
        <v>12023.5</v>
      </c>
    </row>
    <row r="232" spans="1:18" x14ac:dyDescent="0.25">
      <c r="A232" s="2" t="s">
        <v>378</v>
      </c>
      <c r="B232" s="1" t="s">
        <v>379</v>
      </c>
      <c r="C232" s="12">
        <v>13957.24</v>
      </c>
      <c r="D232" s="12">
        <v>0</v>
      </c>
      <c r="E232" s="12">
        <v>1046</v>
      </c>
      <c r="F232" s="12">
        <v>666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f t="shared" si="6"/>
        <v>15669.24</v>
      </c>
      <c r="N232" s="12">
        <v>2070.52</v>
      </c>
      <c r="O232" s="12">
        <v>1610.56</v>
      </c>
      <c r="P232" s="12">
        <v>1010.1599999999999</v>
      </c>
      <c r="Q232" s="12">
        <f t="shared" si="7"/>
        <v>4691.24</v>
      </c>
      <c r="R232" s="12">
        <v>10978</v>
      </c>
    </row>
    <row r="233" spans="1:18" x14ac:dyDescent="0.25">
      <c r="A233" s="2" t="s">
        <v>380</v>
      </c>
      <c r="B233" s="1" t="s">
        <v>381</v>
      </c>
      <c r="C233" s="12">
        <v>13017.92</v>
      </c>
      <c r="D233" s="12">
        <v>0</v>
      </c>
      <c r="E233" s="12">
        <v>1016</v>
      </c>
      <c r="F233" s="12">
        <v>661.2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870.4</v>
      </c>
      <c r="M233" s="12">
        <f t="shared" si="6"/>
        <v>15565.52</v>
      </c>
      <c r="N233" s="12">
        <v>1865.17</v>
      </c>
      <c r="O233" s="12">
        <v>1501.44</v>
      </c>
      <c r="P233" s="12">
        <v>130.40999999999985</v>
      </c>
      <c r="Q233" s="12">
        <f t="shared" si="7"/>
        <v>3497.02</v>
      </c>
      <c r="R233" s="12">
        <v>12068.5</v>
      </c>
    </row>
    <row r="234" spans="1:18" x14ac:dyDescent="0.25">
      <c r="A234" s="2" t="s">
        <v>382</v>
      </c>
      <c r="B234" s="1" t="s">
        <v>383</v>
      </c>
      <c r="C234" s="12">
        <v>13056</v>
      </c>
      <c r="D234" s="12">
        <v>0</v>
      </c>
      <c r="E234" s="12">
        <v>1016</v>
      </c>
      <c r="F234" s="12">
        <v>684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870.4</v>
      </c>
      <c r="M234" s="12">
        <f t="shared" si="6"/>
        <v>15626.4</v>
      </c>
      <c r="N234" s="12">
        <v>1971.12</v>
      </c>
      <c r="O234" s="12">
        <v>1501.44</v>
      </c>
      <c r="P234" s="12">
        <v>130.34000000000015</v>
      </c>
      <c r="Q234" s="12">
        <f t="shared" si="7"/>
        <v>3602.9</v>
      </c>
      <c r="R234" s="12">
        <v>12023.5</v>
      </c>
    </row>
    <row r="235" spans="1:18" x14ac:dyDescent="0.25">
      <c r="A235" s="2" t="s">
        <v>384</v>
      </c>
      <c r="B235" s="1" t="s">
        <v>385</v>
      </c>
      <c r="C235" s="12">
        <v>13056</v>
      </c>
      <c r="D235" s="12">
        <v>0</v>
      </c>
      <c r="E235" s="12">
        <v>1016</v>
      </c>
      <c r="F235" s="12">
        <v>684</v>
      </c>
      <c r="G235" s="12">
        <v>0</v>
      </c>
      <c r="H235" s="12">
        <v>129.35</v>
      </c>
      <c r="I235" s="12">
        <v>0</v>
      </c>
      <c r="J235" s="12">
        <v>0</v>
      </c>
      <c r="K235" s="12">
        <v>0</v>
      </c>
      <c r="L235" s="12">
        <v>435.2</v>
      </c>
      <c r="M235" s="12">
        <f t="shared" si="6"/>
        <v>15320.550000000001</v>
      </c>
      <c r="N235" s="12">
        <v>1935.74</v>
      </c>
      <c r="O235" s="12">
        <v>1501.44</v>
      </c>
      <c r="P235" s="12">
        <v>1246.3700000000008</v>
      </c>
      <c r="Q235" s="12">
        <f t="shared" si="7"/>
        <v>4683.5500000000011</v>
      </c>
      <c r="R235" s="12">
        <v>10637</v>
      </c>
    </row>
    <row r="236" spans="1:18" x14ac:dyDescent="0.25">
      <c r="A236" s="2" t="s">
        <v>386</v>
      </c>
      <c r="B236" s="1" t="s">
        <v>387</v>
      </c>
      <c r="C236" s="12">
        <v>14733</v>
      </c>
      <c r="D236" s="12">
        <v>400</v>
      </c>
      <c r="E236" s="12">
        <v>1093</v>
      </c>
      <c r="F236" s="12">
        <v>679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f t="shared" si="6"/>
        <v>16905</v>
      </c>
      <c r="N236" s="12">
        <v>2334.48</v>
      </c>
      <c r="O236" s="12">
        <v>1694.3</v>
      </c>
      <c r="P236" s="12">
        <v>2714.7200000000012</v>
      </c>
      <c r="Q236" s="12">
        <f t="shared" si="7"/>
        <v>6743.5000000000009</v>
      </c>
      <c r="R236" s="12">
        <v>10161.5</v>
      </c>
    </row>
    <row r="237" spans="1:18" x14ac:dyDescent="0.25">
      <c r="A237" s="2" t="s">
        <v>388</v>
      </c>
      <c r="B237" s="1" t="s">
        <v>389</v>
      </c>
      <c r="C237" s="12">
        <v>13056</v>
      </c>
      <c r="D237" s="12">
        <v>0</v>
      </c>
      <c r="E237" s="12">
        <v>1016</v>
      </c>
      <c r="F237" s="12">
        <v>684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2176</v>
      </c>
      <c r="M237" s="12">
        <f t="shared" si="6"/>
        <v>16932</v>
      </c>
      <c r="N237" s="12">
        <v>1971.12</v>
      </c>
      <c r="O237" s="12">
        <v>1501.44</v>
      </c>
      <c r="P237" s="12">
        <v>-5.9999999999490683E-2</v>
      </c>
      <c r="Q237" s="12">
        <f t="shared" si="7"/>
        <v>3472.5000000000005</v>
      </c>
      <c r="R237" s="12">
        <v>13459.5</v>
      </c>
    </row>
    <row r="238" spans="1:18" x14ac:dyDescent="0.25">
      <c r="A238" s="2" t="s">
        <v>390</v>
      </c>
      <c r="B238" s="1" t="s">
        <v>391</v>
      </c>
      <c r="C238" s="12">
        <v>13056</v>
      </c>
      <c r="D238" s="12">
        <v>0</v>
      </c>
      <c r="E238" s="12">
        <v>1016</v>
      </c>
      <c r="F238" s="12">
        <v>478.8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870.4</v>
      </c>
      <c r="M238" s="12">
        <f t="shared" si="6"/>
        <v>15421.199999999999</v>
      </c>
      <c r="N238" s="12">
        <v>1141.22</v>
      </c>
      <c r="O238" s="12">
        <v>1501.44</v>
      </c>
      <c r="P238" s="12">
        <v>3.9999999999054126E-2</v>
      </c>
      <c r="Q238" s="12">
        <f t="shared" si="7"/>
        <v>2642.6999999999989</v>
      </c>
      <c r="R238" s="12">
        <v>12778.5</v>
      </c>
    </row>
    <row r="239" spans="1:18" x14ac:dyDescent="0.25">
      <c r="A239" s="2" t="s">
        <v>442</v>
      </c>
      <c r="B239" s="1" t="s">
        <v>443</v>
      </c>
      <c r="C239" s="12">
        <v>10679.1</v>
      </c>
      <c r="D239" s="12">
        <v>200</v>
      </c>
      <c r="E239" s="12">
        <v>737</v>
      </c>
      <c r="F239" s="12">
        <v>455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f t="shared" si="6"/>
        <v>12071.1</v>
      </c>
      <c r="N239" s="12">
        <v>1301.96</v>
      </c>
      <c r="O239" s="12">
        <v>1228.0999999999999</v>
      </c>
      <c r="P239" s="12">
        <v>4.0000000000873115E-2</v>
      </c>
      <c r="Q239" s="12">
        <f t="shared" si="7"/>
        <v>2530.1000000000008</v>
      </c>
      <c r="R239" s="12">
        <v>9541</v>
      </c>
    </row>
    <row r="240" spans="1:18" x14ac:dyDescent="0.25">
      <c r="A240" s="2" t="s">
        <v>444</v>
      </c>
      <c r="B240" s="1" t="s">
        <v>445</v>
      </c>
      <c r="C240" s="12">
        <v>12185.6</v>
      </c>
      <c r="D240" s="12">
        <v>0</v>
      </c>
      <c r="E240" s="12">
        <v>1016</v>
      </c>
      <c r="F240" s="12">
        <v>638.4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870.4</v>
      </c>
      <c r="M240" s="12">
        <f t="shared" ref="M240:M247" si="8">SUM(C240:L240)</f>
        <v>14710.4</v>
      </c>
      <c r="N240" s="12">
        <v>1775.47</v>
      </c>
      <c r="O240" s="12">
        <v>1501.44</v>
      </c>
      <c r="P240" s="12">
        <v>0.48999999999978172</v>
      </c>
      <c r="Q240" s="12">
        <f t="shared" ref="Q240:Q247" si="9">SUM(N240:P240)</f>
        <v>3277.3999999999996</v>
      </c>
      <c r="R240" s="12">
        <v>11433</v>
      </c>
    </row>
    <row r="241" spans="1:18" x14ac:dyDescent="0.25">
      <c r="A241" s="2" t="s">
        <v>446</v>
      </c>
      <c r="B241" s="1" t="s">
        <v>447</v>
      </c>
      <c r="C241" s="12">
        <v>13056</v>
      </c>
      <c r="D241" s="12">
        <v>0</v>
      </c>
      <c r="E241" s="12">
        <v>1016</v>
      </c>
      <c r="F241" s="12">
        <v>684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1305.5999999999999</v>
      </c>
      <c r="M241" s="12">
        <f t="shared" si="8"/>
        <v>16061.6</v>
      </c>
      <c r="N241" s="12">
        <v>2064.08</v>
      </c>
      <c r="O241" s="12">
        <v>1501.44</v>
      </c>
      <c r="P241" s="12">
        <v>7.999999999992724E-2</v>
      </c>
      <c r="Q241" s="12">
        <f t="shared" si="9"/>
        <v>3565.6</v>
      </c>
      <c r="R241" s="12">
        <v>12496</v>
      </c>
    </row>
    <row r="242" spans="1:18" x14ac:dyDescent="0.25">
      <c r="A242" s="2" t="s">
        <v>448</v>
      </c>
      <c r="B242" s="1" t="s">
        <v>449</v>
      </c>
      <c r="C242" s="12">
        <v>13037.87</v>
      </c>
      <c r="D242" s="12">
        <v>0</v>
      </c>
      <c r="E242" s="12">
        <v>1016</v>
      </c>
      <c r="F242" s="12">
        <v>684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435.2</v>
      </c>
      <c r="M242" s="12">
        <f t="shared" si="8"/>
        <v>15173.070000000002</v>
      </c>
      <c r="N242" s="12">
        <v>1918.05</v>
      </c>
      <c r="O242" s="12">
        <v>1501.44</v>
      </c>
      <c r="P242" s="12">
        <v>8.000000000174623E-2</v>
      </c>
      <c r="Q242" s="12">
        <f t="shared" si="9"/>
        <v>3419.5700000000015</v>
      </c>
      <c r="R242" s="12">
        <v>11753.5</v>
      </c>
    </row>
    <row r="243" spans="1:18" x14ac:dyDescent="0.25">
      <c r="A243" s="2" t="s">
        <v>450</v>
      </c>
      <c r="B243" s="1" t="s">
        <v>451</v>
      </c>
      <c r="C243" s="12">
        <v>13056</v>
      </c>
      <c r="D243" s="12">
        <v>0</v>
      </c>
      <c r="E243" s="12">
        <v>1016</v>
      </c>
      <c r="F243" s="12">
        <v>684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f t="shared" si="8"/>
        <v>14756</v>
      </c>
      <c r="N243" s="12">
        <v>1875.44</v>
      </c>
      <c r="O243" s="12">
        <v>1501.44</v>
      </c>
      <c r="P243" s="12">
        <v>0.11999999999898137</v>
      </c>
      <c r="Q243" s="12">
        <f t="shared" si="9"/>
        <v>3376.9999999999991</v>
      </c>
      <c r="R243" s="12">
        <v>11379</v>
      </c>
    </row>
    <row r="244" spans="1:18" x14ac:dyDescent="0.25">
      <c r="A244" s="2" t="s">
        <v>452</v>
      </c>
      <c r="B244" s="1" t="s">
        <v>453</v>
      </c>
      <c r="C244" s="12">
        <v>13046.33</v>
      </c>
      <c r="D244" s="12">
        <v>0</v>
      </c>
      <c r="E244" s="12">
        <v>1016</v>
      </c>
      <c r="F244" s="12">
        <v>684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1471.4</v>
      </c>
      <c r="M244" s="12">
        <f t="shared" si="8"/>
        <v>16217.73</v>
      </c>
      <c r="N244" s="12">
        <v>1969.06</v>
      </c>
      <c r="O244" s="12">
        <v>1501.44</v>
      </c>
      <c r="P244" s="12">
        <v>-0.27000000000043656</v>
      </c>
      <c r="Q244" s="12">
        <f t="shared" si="9"/>
        <v>3470.2299999999996</v>
      </c>
      <c r="R244" s="12">
        <v>12747.5</v>
      </c>
    </row>
    <row r="245" spans="1:18" x14ac:dyDescent="0.25">
      <c r="A245" s="14"/>
      <c r="B245" s="6"/>
      <c r="C245" s="6" t="s">
        <v>545</v>
      </c>
      <c r="D245" s="6" t="s">
        <v>545</v>
      </c>
      <c r="E245" s="6" t="s">
        <v>545</v>
      </c>
      <c r="F245" s="6" t="s">
        <v>545</v>
      </c>
      <c r="G245" s="6" t="s">
        <v>545</v>
      </c>
      <c r="H245" s="6" t="s">
        <v>545</v>
      </c>
      <c r="I245" s="6" t="s">
        <v>545</v>
      </c>
      <c r="J245" s="6" t="s">
        <v>545</v>
      </c>
      <c r="K245" s="6" t="s">
        <v>545</v>
      </c>
      <c r="L245" s="6" t="s">
        <v>545</v>
      </c>
      <c r="M245" s="6" t="s">
        <v>545</v>
      </c>
      <c r="N245" s="6" t="s">
        <v>545</v>
      </c>
      <c r="O245" s="6" t="s">
        <v>545</v>
      </c>
      <c r="P245" s="6" t="s">
        <v>545</v>
      </c>
      <c r="Q245" s="6" t="s">
        <v>545</v>
      </c>
      <c r="R245" s="6" t="s">
        <v>545</v>
      </c>
    </row>
    <row r="246" spans="1:18" x14ac:dyDescent="0.25">
      <c r="A246" s="11" t="s">
        <v>554</v>
      </c>
      <c r="C246" s="12"/>
      <c r="L246" s="12"/>
      <c r="M246" s="12"/>
      <c r="Q246" s="12"/>
    </row>
    <row r="247" spans="1:18" x14ac:dyDescent="0.25">
      <c r="A247" s="2" t="s">
        <v>418</v>
      </c>
      <c r="B247" s="1" t="s">
        <v>419</v>
      </c>
      <c r="C247" s="12">
        <v>29713.8</v>
      </c>
      <c r="D247" s="12">
        <v>0</v>
      </c>
      <c r="E247" s="12">
        <v>1074.48</v>
      </c>
      <c r="F247" s="12">
        <v>723.8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f t="shared" si="8"/>
        <v>31512.079999999998</v>
      </c>
      <c r="N247" s="12">
        <v>5618.9</v>
      </c>
      <c r="O247" s="12">
        <v>3417.08</v>
      </c>
      <c r="P247" s="12">
        <v>9.9999999998544808E-2</v>
      </c>
      <c r="Q247" s="12">
        <f t="shared" si="9"/>
        <v>9036.0799999999981</v>
      </c>
      <c r="R247" s="12">
        <v>22476</v>
      </c>
    </row>
    <row r="248" spans="1:18" x14ac:dyDescent="0.25">
      <c r="A248" s="14"/>
      <c r="B248" s="6"/>
      <c r="C248" s="6" t="s">
        <v>545</v>
      </c>
      <c r="D248" s="6" t="s">
        <v>545</v>
      </c>
      <c r="E248" s="6" t="s">
        <v>545</v>
      </c>
      <c r="F248" s="6" t="s">
        <v>545</v>
      </c>
      <c r="G248" s="6" t="s">
        <v>545</v>
      </c>
      <c r="H248" s="6" t="s">
        <v>545</v>
      </c>
      <c r="I248" s="6" t="s">
        <v>545</v>
      </c>
      <c r="J248" s="6" t="s">
        <v>545</v>
      </c>
      <c r="K248" s="6" t="s">
        <v>545</v>
      </c>
      <c r="L248" s="6" t="s">
        <v>545</v>
      </c>
      <c r="M248" s="6" t="s">
        <v>545</v>
      </c>
      <c r="N248" s="6" t="s">
        <v>545</v>
      </c>
      <c r="O248" s="6" t="s">
        <v>545</v>
      </c>
      <c r="P248" s="6" t="s">
        <v>545</v>
      </c>
      <c r="Q248" s="6" t="s">
        <v>545</v>
      </c>
      <c r="R248" s="6" t="s">
        <v>545</v>
      </c>
    </row>
    <row r="249" spans="1:18" x14ac:dyDescent="0.25">
      <c r="A249" s="2" t="s">
        <v>392</v>
      </c>
      <c r="B249" s="1" t="s">
        <v>392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</sheetData>
  <mergeCells count="3">
    <mergeCell ref="B1:Q1"/>
    <mergeCell ref="B3:Q3"/>
    <mergeCell ref="B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7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8" style="30" customWidth="1"/>
    <col min="2" max="2" width="31.28515625" style="30" customWidth="1"/>
    <col min="3" max="11" width="11" style="30" bestFit="1" customWidth="1"/>
    <col min="12" max="12" width="13" style="30" bestFit="1" customWidth="1"/>
    <col min="13" max="13" width="13.5703125" style="30" bestFit="1" customWidth="1"/>
    <col min="14" max="14" width="11" style="30" bestFit="1" customWidth="1"/>
    <col min="15" max="16" width="12.28515625" style="30" bestFit="1" customWidth="1"/>
    <col min="17" max="17" width="12.7109375" style="30" bestFit="1" customWidth="1"/>
    <col min="18" max="18" width="11" style="30" bestFit="1" customWidth="1"/>
    <col min="19" max="16384" width="11.42578125" style="30"/>
  </cols>
  <sheetData>
    <row r="1" spans="1:18" ht="18" x14ac:dyDescent="0.25">
      <c r="A1" s="34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8" ht="15.75" x14ac:dyDescent="0.25">
      <c r="B2" s="28" t="s">
        <v>798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8" x14ac:dyDescent="0.25">
      <c r="B3" s="42" t="s">
        <v>799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5" spans="1:18" ht="24" thickBot="1" x14ac:dyDescent="0.3">
      <c r="A5" s="35" t="s">
        <v>1</v>
      </c>
      <c r="B5" s="36" t="s">
        <v>2</v>
      </c>
      <c r="C5" s="36" t="s">
        <v>3</v>
      </c>
      <c r="D5" s="36" t="s">
        <v>530</v>
      </c>
      <c r="E5" s="36" t="s">
        <v>5</v>
      </c>
      <c r="F5" s="36" t="s">
        <v>531</v>
      </c>
      <c r="G5" s="36" t="s">
        <v>6</v>
      </c>
      <c r="H5" s="36" t="s">
        <v>4</v>
      </c>
      <c r="I5" s="36" t="s">
        <v>552</v>
      </c>
      <c r="J5" s="36" t="s">
        <v>551</v>
      </c>
      <c r="K5" s="36" t="s">
        <v>393</v>
      </c>
      <c r="L5" s="37" t="s">
        <v>7</v>
      </c>
      <c r="M5" s="37" t="s">
        <v>8</v>
      </c>
      <c r="N5" s="36" t="s">
        <v>546</v>
      </c>
      <c r="O5" s="36" t="s">
        <v>547</v>
      </c>
      <c r="P5" s="37" t="s">
        <v>9</v>
      </c>
      <c r="Q5" s="37" t="s">
        <v>10</v>
      </c>
      <c r="R5" s="38" t="s">
        <v>11</v>
      </c>
    </row>
    <row r="6" spans="1:18" ht="15.75" thickTop="1" x14ac:dyDescent="0.25">
      <c r="A6" s="39" t="s">
        <v>791</v>
      </c>
    </row>
    <row r="7" spans="1:18" x14ac:dyDescent="0.25">
      <c r="A7" s="32" t="s">
        <v>12</v>
      </c>
      <c r="B7" s="31" t="s">
        <v>577</v>
      </c>
      <c r="C7" s="31">
        <v>10250.19</v>
      </c>
      <c r="D7" s="31">
        <v>200</v>
      </c>
      <c r="E7" s="31">
        <v>719</v>
      </c>
      <c r="F7" s="31">
        <v>497</v>
      </c>
      <c r="G7" s="31">
        <v>616.1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f>SUM(C7:L7)</f>
        <v>12282.29</v>
      </c>
      <c r="N7" s="31">
        <v>1347.06</v>
      </c>
      <c r="O7" s="31">
        <v>1180.52</v>
      </c>
      <c r="P7" s="31">
        <v>2000.2100000000009</v>
      </c>
      <c r="Q7" s="31">
        <f>SUM(N7:P7)</f>
        <v>4527.7900000000009</v>
      </c>
      <c r="R7" s="31">
        <v>7754.5</v>
      </c>
    </row>
    <row r="8" spans="1:18" x14ac:dyDescent="0.25">
      <c r="A8" s="32" t="s">
        <v>14</v>
      </c>
      <c r="B8" s="31" t="s">
        <v>578</v>
      </c>
      <c r="C8" s="31">
        <v>11035.7</v>
      </c>
      <c r="D8" s="31">
        <v>0</v>
      </c>
      <c r="E8" s="31">
        <v>820</v>
      </c>
      <c r="F8" s="31">
        <v>510</v>
      </c>
      <c r="G8" s="31">
        <v>246.44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f t="shared" ref="M8:M62" si="0">SUM(C8:L8)</f>
        <v>12612.140000000001</v>
      </c>
      <c r="N8" s="31">
        <v>1417.52</v>
      </c>
      <c r="O8" s="31">
        <v>1270.6400000000001</v>
      </c>
      <c r="P8" s="31">
        <v>-1.9999999998617568E-2</v>
      </c>
      <c r="Q8" s="31">
        <f t="shared" ref="Q8:Q62" si="1">SUM(N8:P8)</f>
        <v>2688.1400000000012</v>
      </c>
      <c r="R8" s="31">
        <v>9924</v>
      </c>
    </row>
    <row r="9" spans="1:18" x14ac:dyDescent="0.25">
      <c r="A9" s="32" t="s">
        <v>16</v>
      </c>
      <c r="B9" s="31" t="s">
        <v>579</v>
      </c>
      <c r="C9" s="31">
        <v>10608.6</v>
      </c>
      <c r="D9" s="31">
        <v>0</v>
      </c>
      <c r="E9" s="31">
        <v>825</v>
      </c>
      <c r="F9" s="31">
        <v>517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f t="shared" si="0"/>
        <v>11950.6</v>
      </c>
      <c r="N9" s="31">
        <v>1276.21</v>
      </c>
      <c r="O9" s="31">
        <v>1226.24</v>
      </c>
      <c r="P9" s="31">
        <v>650.65000000000146</v>
      </c>
      <c r="Q9" s="31">
        <f t="shared" si="1"/>
        <v>3153.1000000000013</v>
      </c>
      <c r="R9" s="31">
        <v>8797.5</v>
      </c>
    </row>
    <row r="10" spans="1:18" x14ac:dyDescent="0.25">
      <c r="A10" s="32" t="s">
        <v>18</v>
      </c>
      <c r="B10" s="31" t="s">
        <v>580</v>
      </c>
      <c r="C10" s="31">
        <v>47106</v>
      </c>
      <c r="D10" s="31">
        <v>0</v>
      </c>
      <c r="E10" s="31">
        <v>1808</v>
      </c>
      <c r="F10" s="31">
        <v>1299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f t="shared" si="0"/>
        <v>50213</v>
      </c>
      <c r="N10" s="31">
        <v>10829.78</v>
      </c>
      <c r="O10" s="31">
        <v>5417.2</v>
      </c>
      <c r="P10" s="31">
        <v>4508.5200000000041</v>
      </c>
      <c r="Q10" s="31">
        <f t="shared" si="1"/>
        <v>20755.500000000004</v>
      </c>
      <c r="R10" s="31">
        <v>29457.5</v>
      </c>
    </row>
    <row r="11" spans="1:18" x14ac:dyDescent="0.25">
      <c r="A11" s="32" t="s">
        <v>20</v>
      </c>
      <c r="B11" s="31" t="s">
        <v>581</v>
      </c>
      <c r="C11" s="31">
        <v>10662.9</v>
      </c>
      <c r="D11" s="31">
        <v>200</v>
      </c>
      <c r="E11" s="31">
        <v>825</v>
      </c>
      <c r="F11" s="31">
        <v>517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f t="shared" si="0"/>
        <v>12204.9</v>
      </c>
      <c r="N11" s="31">
        <v>1330.54</v>
      </c>
      <c r="O11" s="31">
        <v>1226.24</v>
      </c>
      <c r="P11" s="31">
        <v>3928.119999999999</v>
      </c>
      <c r="Q11" s="31">
        <f t="shared" si="1"/>
        <v>6484.8999999999987</v>
      </c>
      <c r="R11" s="31">
        <v>5720</v>
      </c>
    </row>
    <row r="12" spans="1:18" x14ac:dyDescent="0.25">
      <c r="A12" s="32" t="s">
        <v>22</v>
      </c>
      <c r="B12" s="31" t="s">
        <v>582</v>
      </c>
      <c r="C12" s="31">
        <v>11049.3</v>
      </c>
      <c r="D12" s="31">
        <v>200</v>
      </c>
      <c r="E12" s="31">
        <v>820</v>
      </c>
      <c r="F12" s="31">
        <v>510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f t="shared" si="0"/>
        <v>12579.3</v>
      </c>
      <c r="N12" s="31">
        <v>1410.5</v>
      </c>
      <c r="O12" s="31">
        <v>1270.6600000000001</v>
      </c>
      <c r="P12" s="31">
        <v>-0.36000000000058208</v>
      </c>
      <c r="Q12" s="31">
        <f t="shared" si="1"/>
        <v>2680.7999999999993</v>
      </c>
      <c r="R12" s="31">
        <v>9898.5</v>
      </c>
    </row>
    <row r="13" spans="1:18" x14ac:dyDescent="0.25">
      <c r="A13" s="32" t="s">
        <v>24</v>
      </c>
      <c r="B13" s="31" t="s">
        <v>583</v>
      </c>
      <c r="C13" s="31">
        <v>11049.3</v>
      </c>
      <c r="D13" s="31">
        <v>200</v>
      </c>
      <c r="E13" s="31">
        <v>820</v>
      </c>
      <c r="F13" s="31">
        <v>510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f t="shared" si="0"/>
        <v>12579.3</v>
      </c>
      <c r="N13" s="31">
        <v>1410.5</v>
      </c>
      <c r="O13" s="31">
        <v>1270.6600000000001</v>
      </c>
      <c r="P13" s="31">
        <v>-0.36000000000058208</v>
      </c>
      <c r="Q13" s="31">
        <f t="shared" si="1"/>
        <v>2680.7999999999993</v>
      </c>
      <c r="R13" s="31">
        <v>9898.5</v>
      </c>
    </row>
    <row r="14" spans="1:18" x14ac:dyDescent="0.25">
      <c r="A14" s="32" t="s">
        <v>396</v>
      </c>
      <c r="B14" s="31" t="s">
        <v>584</v>
      </c>
      <c r="C14" s="31">
        <v>20229.96</v>
      </c>
      <c r="D14" s="31">
        <v>0</v>
      </c>
      <c r="E14" s="31">
        <v>1206</v>
      </c>
      <c r="F14" s="31">
        <v>755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f t="shared" si="0"/>
        <v>22190.959999999999</v>
      </c>
      <c r="N14" s="31">
        <v>3463.55</v>
      </c>
      <c r="O14" s="31">
        <v>2331.3000000000002</v>
      </c>
      <c r="P14" s="31">
        <v>2700.1100000000006</v>
      </c>
      <c r="Q14" s="31">
        <f t="shared" si="1"/>
        <v>8494.9600000000009</v>
      </c>
      <c r="R14" s="31">
        <v>13696</v>
      </c>
    </row>
    <row r="15" spans="1:18" x14ac:dyDescent="0.25">
      <c r="A15" s="32" t="s">
        <v>398</v>
      </c>
      <c r="B15" s="31" t="s">
        <v>585</v>
      </c>
      <c r="C15" s="31">
        <v>29713.8</v>
      </c>
      <c r="D15" s="31">
        <v>0</v>
      </c>
      <c r="E15" s="31">
        <v>1074.3800000000001</v>
      </c>
      <c r="F15" s="31">
        <v>723.8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f t="shared" si="0"/>
        <v>31511.98</v>
      </c>
      <c r="N15" s="31">
        <v>5618.88</v>
      </c>
      <c r="O15" s="31">
        <v>3417.08</v>
      </c>
      <c r="P15" s="31">
        <v>3602.0200000000004</v>
      </c>
      <c r="Q15" s="31">
        <f t="shared" si="1"/>
        <v>12637.98</v>
      </c>
      <c r="R15" s="31">
        <v>18874</v>
      </c>
    </row>
    <row r="16" spans="1:18" x14ac:dyDescent="0.25">
      <c r="A16" s="32" t="s">
        <v>420</v>
      </c>
      <c r="B16" s="31" t="s">
        <v>586</v>
      </c>
      <c r="C16" s="31">
        <v>11597.1</v>
      </c>
      <c r="D16" s="31">
        <v>400</v>
      </c>
      <c r="E16" s="31">
        <v>815</v>
      </c>
      <c r="F16" s="31">
        <v>496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f t="shared" si="0"/>
        <v>13308.1</v>
      </c>
      <c r="N16" s="31">
        <v>1566.18</v>
      </c>
      <c r="O16" s="31">
        <v>1333.66</v>
      </c>
      <c r="P16" s="31">
        <v>0.26000000000021828</v>
      </c>
      <c r="Q16" s="31">
        <f t="shared" si="1"/>
        <v>2900.1000000000004</v>
      </c>
      <c r="R16" s="31">
        <v>10408</v>
      </c>
    </row>
    <row r="17" spans="1:18" x14ac:dyDescent="0.25">
      <c r="A17" s="40"/>
      <c r="B17" s="33"/>
      <c r="C17" s="6" t="s">
        <v>545</v>
      </c>
      <c r="D17" s="6" t="s">
        <v>545</v>
      </c>
      <c r="E17" s="6" t="s">
        <v>545</v>
      </c>
      <c r="F17" s="6" t="s">
        <v>545</v>
      </c>
      <c r="G17" s="6" t="s">
        <v>545</v>
      </c>
      <c r="H17" s="6" t="s">
        <v>545</v>
      </c>
      <c r="I17" s="6" t="s">
        <v>545</v>
      </c>
      <c r="J17" s="6" t="s">
        <v>545</v>
      </c>
      <c r="K17" s="6" t="s">
        <v>545</v>
      </c>
      <c r="L17" s="6" t="s">
        <v>545</v>
      </c>
      <c r="M17" s="6" t="s">
        <v>545</v>
      </c>
      <c r="N17" s="6" t="s">
        <v>545</v>
      </c>
      <c r="O17" s="6" t="s">
        <v>545</v>
      </c>
      <c r="P17" s="6" t="s">
        <v>545</v>
      </c>
      <c r="Q17" s="6" t="s">
        <v>545</v>
      </c>
      <c r="R17" s="6" t="s">
        <v>545</v>
      </c>
    </row>
    <row r="18" spans="1:18" x14ac:dyDescent="0.25">
      <c r="A18" s="39" t="s">
        <v>792</v>
      </c>
      <c r="C18" s="31"/>
      <c r="M18" s="31"/>
      <c r="Q18" s="31"/>
    </row>
    <row r="19" spans="1:18" x14ac:dyDescent="0.25">
      <c r="A19" s="32" t="s">
        <v>26</v>
      </c>
      <c r="B19" s="31" t="s">
        <v>587</v>
      </c>
      <c r="C19" s="31">
        <v>11668.31</v>
      </c>
      <c r="D19" s="31">
        <v>0</v>
      </c>
      <c r="E19" s="31">
        <v>846</v>
      </c>
      <c r="F19" s="31">
        <v>528</v>
      </c>
      <c r="G19" s="31">
        <v>739.32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f t="shared" si="0"/>
        <v>13781.63</v>
      </c>
      <c r="N19" s="31">
        <v>1667.32</v>
      </c>
      <c r="O19" s="31">
        <v>1350.48</v>
      </c>
      <c r="P19" s="31">
        <v>-0.17000000000189175</v>
      </c>
      <c r="Q19" s="31">
        <f t="shared" si="1"/>
        <v>3017.6299999999983</v>
      </c>
      <c r="R19" s="31">
        <v>10764</v>
      </c>
    </row>
    <row r="20" spans="1:18" x14ac:dyDescent="0.25">
      <c r="A20" s="32" t="s">
        <v>30</v>
      </c>
      <c r="B20" s="31" t="s">
        <v>588</v>
      </c>
      <c r="C20" s="31">
        <v>9755.1</v>
      </c>
      <c r="D20" s="31">
        <v>0</v>
      </c>
      <c r="E20" s="31">
        <v>707</v>
      </c>
      <c r="F20" s="31">
        <v>484</v>
      </c>
      <c r="G20" s="31">
        <v>616.1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f t="shared" si="0"/>
        <v>11562.2</v>
      </c>
      <c r="N20" s="31">
        <v>1203.22</v>
      </c>
      <c r="O20" s="31">
        <v>1121.8399999999999</v>
      </c>
      <c r="P20" s="31">
        <v>154.14000000000124</v>
      </c>
      <c r="Q20" s="31">
        <f t="shared" si="1"/>
        <v>2479.2000000000012</v>
      </c>
      <c r="R20" s="31">
        <v>9083</v>
      </c>
    </row>
    <row r="21" spans="1:18" x14ac:dyDescent="0.25">
      <c r="A21" s="32" t="s">
        <v>32</v>
      </c>
      <c r="B21" s="31" t="s">
        <v>589</v>
      </c>
      <c r="C21" s="31">
        <v>11049</v>
      </c>
      <c r="D21" s="31">
        <v>400</v>
      </c>
      <c r="E21" s="31">
        <v>820</v>
      </c>
      <c r="F21" s="31">
        <v>510</v>
      </c>
      <c r="G21" s="31">
        <v>492.88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f t="shared" si="0"/>
        <v>13271.88</v>
      </c>
      <c r="N21" s="31">
        <v>1558.44</v>
      </c>
      <c r="O21" s="31">
        <v>1270.6400000000001</v>
      </c>
      <c r="P21" s="31">
        <v>4735.7999999999993</v>
      </c>
      <c r="Q21" s="31">
        <f t="shared" si="1"/>
        <v>7564.8799999999992</v>
      </c>
      <c r="R21" s="31">
        <v>5707</v>
      </c>
    </row>
    <row r="22" spans="1:18" x14ac:dyDescent="0.25">
      <c r="A22" s="32" t="s">
        <v>34</v>
      </c>
      <c r="B22" s="31" t="s">
        <v>590</v>
      </c>
      <c r="C22" s="31">
        <v>8578.5</v>
      </c>
      <c r="D22" s="31">
        <v>400</v>
      </c>
      <c r="E22" s="31">
        <v>601</v>
      </c>
      <c r="F22" s="31">
        <v>361</v>
      </c>
      <c r="G22" s="31">
        <v>370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f t="shared" si="0"/>
        <v>10310.5</v>
      </c>
      <c r="N22" s="31">
        <v>978.92</v>
      </c>
      <c r="O22" s="31">
        <v>986.52</v>
      </c>
      <c r="P22" s="31">
        <v>3844.5599999999995</v>
      </c>
      <c r="Q22" s="31">
        <f t="shared" si="1"/>
        <v>5810</v>
      </c>
      <c r="R22" s="31">
        <v>4500.5</v>
      </c>
    </row>
    <row r="23" spans="1:18" x14ac:dyDescent="0.25">
      <c r="A23" s="40"/>
      <c r="B23" s="33"/>
      <c r="C23" s="6" t="s">
        <v>545</v>
      </c>
      <c r="D23" s="6" t="s">
        <v>545</v>
      </c>
      <c r="E23" s="6" t="s">
        <v>545</v>
      </c>
      <c r="F23" s="6" t="s">
        <v>545</v>
      </c>
      <c r="G23" s="6" t="s">
        <v>545</v>
      </c>
      <c r="H23" s="6" t="s">
        <v>545</v>
      </c>
      <c r="I23" s="6" t="s">
        <v>545</v>
      </c>
      <c r="J23" s="6" t="s">
        <v>545</v>
      </c>
      <c r="K23" s="6" t="s">
        <v>545</v>
      </c>
      <c r="L23" s="6" t="s">
        <v>545</v>
      </c>
      <c r="M23" s="6" t="s">
        <v>545</v>
      </c>
      <c r="N23" s="6" t="s">
        <v>545</v>
      </c>
      <c r="O23" s="6" t="s">
        <v>545</v>
      </c>
      <c r="P23" s="6" t="s">
        <v>545</v>
      </c>
      <c r="Q23" s="6" t="s">
        <v>545</v>
      </c>
      <c r="R23" s="6" t="s">
        <v>545</v>
      </c>
    </row>
    <row r="24" spans="1:18" x14ac:dyDescent="0.25">
      <c r="A24" s="39" t="s">
        <v>793</v>
      </c>
      <c r="C24" s="31"/>
      <c r="M24" s="31"/>
      <c r="Q24" s="31"/>
    </row>
    <row r="25" spans="1:18" x14ac:dyDescent="0.25">
      <c r="A25" s="32" t="s">
        <v>36</v>
      </c>
      <c r="B25" s="31" t="s">
        <v>591</v>
      </c>
      <c r="C25" s="31">
        <v>8606.4</v>
      </c>
      <c r="D25" s="31">
        <v>0</v>
      </c>
      <c r="E25" s="31">
        <v>603</v>
      </c>
      <c r="F25" s="31">
        <v>378</v>
      </c>
      <c r="G25" s="31">
        <v>739.32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f t="shared" si="0"/>
        <v>10326.719999999999</v>
      </c>
      <c r="N25" s="31">
        <v>981.82</v>
      </c>
      <c r="O25" s="31">
        <v>989.74</v>
      </c>
      <c r="P25" s="31">
        <v>0.15999999999985448</v>
      </c>
      <c r="Q25" s="31">
        <f t="shared" si="1"/>
        <v>1971.7199999999998</v>
      </c>
      <c r="R25" s="31">
        <v>8355</v>
      </c>
    </row>
    <row r="26" spans="1:18" x14ac:dyDescent="0.25">
      <c r="A26" s="32" t="s">
        <v>38</v>
      </c>
      <c r="B26" s="31" t="s">
        <v>592</v>
      </c>
      <c r="C26" s="31">
        <v>12266.4</v>
      </c>
      <c r="D26" s="31">
        <v>0</v>
      </c>
      <c r="E26" s="31">
        <v>774.5</v>
      </c>
      <c r="F26" s="31">
        <v>508</v>
      </c>
      <c r="G26" s="31">
        <v>616.1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f t="shared" si="0"/>
        <v>14165</v>
      </c>
      <c r="N26" s="31">
        <v>1749.2</v>
      </c>
      <c r="O26" s="31">
        <v>1410.64</v>
      </c>
      <c r="P26" s="31">
        <v>0.15999999999985448</v>
      </c>
      <c r="Q26" s="31">
        <f t="shared" si="1"/>
        <v>3160</v>
      </c>
      <c r="R26" s="31">
        <v>11005</v>
      </c>
    </row>
    <row r="27" spans="1:18" x14ac:dyDescent="0.25">
      <c r="A27" s="32" t="s">
        <v>40</v>
      </c>
      <c r="B27" s="31" t="s">
        <v>593</v>
      </c>
      <c r="C27" s="31">
        <v>10550.7</v>
      </c>
      <c r="D27" s="31">
        <v>0</v>
      </c>
      <c r="E27" s="31">
        <v>801</v>
      </c>
      <c r="F27" s="31">
        <v>539</v>
      </c>
      <c r="G27" s="31">
        <v>739.32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f t="shared" si="0"/>
        <v>12630.02</v>
      </c>
      <c r="N27" s="31">
        <v>1421.34</v>
      </c>
      <c r="O27" s="31">
        <v>1213.3399999999999</v>
      </c>
      <c r="P27" s="31">
        <v>5505.84</v>
      </c>
      <c r="Q27" s="31">
        <f t="shared" si="1"/>
        <v>8140.52</v>
      </c>
      <c r="R27" s="31">
        <v>4489.5</v>
      </c>
    </row>
    <row r="28" spans="1:18" x14ac:dyDescent="0.25">
      <c r="A28" s="32" t="s">
        <v>42</v>
      </c>
      <c r="B28" s="31" t="s">
        <v>594</v>
      </c>
      <c r="C28" s="31">
        <v>11597.1</v>
      </c>
      <c r="D28" s="31">
        <v>400</v>
      </c>
      <c r="E28" s="31">
        <v>815</v>
      </c>
      <c r="F28" s="31">
        <v>496</v>
      </c>
      <c r="G28" s="31">
        <v>739.32</v>
      </c>
      <c r="H28" s="31">
        <v>7737.84</v>
      </c>
      <c r="I28" s="31">
        <v>0</v>
      </c>
      <c r="J28" s="31">
        <v>0</v>
      </c>
      <c r="K28" s="31">
        <v>0</v>
      </c>
      <c r="L28" s="31">
        <v>0</v>
      </c>
      <c r="M28" s="31">
        <f t="shared" si="0"/>
        <v>21785.260000000002</v>
      </c>
      <c r="N28" s="31">
        <v>2954.03</v>
      </c>
      <c r="O28" s="31">
        <v>1333.66</v>
      </c>
      <c r="P28" s="31">
        <v>4201.07</v>
      </c>
      <c r="Q28" s="31">
        <f t="shared" si="1"/>
        <v>8488.76</v>
      </c>
      <c r="R28" s="31">
        <v>13296.5</v>
      </c>
    </row>
    <row r="29" spans="1:18" x14ac:dyDescent="0.25">
      <c r="A29" s="32" t="s">
        <v>44</v>
      </c>
      <c r="B29" s="31" t="s">
        <v>595</v>
      </c>
      <c r="C29" s="31">
        <v>10550.7</v>
      </c>
      <c r="D29" s="31">
        <v>0</v>
      </c>
      <c r="E29" s="31">
        <v>801</v>
      </c>
      <c r="F29" s="31">
        <v>539</v>
      </c>
      <c r="G29" s="31">
        <f>616.1+616.1</f>
        <v>1232.2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f t="shared" si="0"/>
        <v>13122.900000000001</v>
      </c>
      <c r="N29" s="31">
        <v>1395.02</v>
      </c>
      <c r="O29" s="31">
        <v>1213.3399999999999</v>
      </c>
      <c r="P29" s="31">
        <v>5266.5400000000009</v>
      </c>
      <c r="Q29" s="31">
        <f t="shared" si="1"/>
        <v>7874.9000000000005</v>
      </c>
      <c r="R29" s="31">
        <v>5248</v>
      </c>
    </row>
    <row r="30" spans="1:18" x14ac:dyDescent="0.25">
      <c r="A30" s="32" t="s">
        <v>46</v>
      </c>
      <c r="B30" s="31" t="s">
        <v>596</v>
      </c>
      <c r="C30" s="31">
        <v>11316.84</v>
      </c>
      <c r="D30" s="31">
        <v>200</v>
      </c>
      <c r="E30" s="31">
        <v>815</v>
      </c>
      <c r="F30" s="31">
        <v>479.42</v>
      </c>
      <c r="G30" s="31">
        <v>616.1</v>
      </c>
      <c r="H30" s="31">
        <v>4252.2700000000004</v>
      </c>
      <c r="I30" s="31">
        <v>0</v>
      </c>
      <c r="J30" s="31">
        <v>0</v>
      </c>
      <c r="K30" s="31">
        <v>0</v>
      </c>
      <c r="L30" s="31">
        <v>0</v>
      </c>
      <c r="M30" s="31">
        <f t="shared" si="0"/>
        <v>17679.63</v>
      </c>
      <c r="N30" s="31">
        <v>2205.9299999999998</v>
      </c>
      <c r="O30" s="31">
        <v>1333.66</v>
      </c>
      <c r="P30" s="31">
        <v>5138.0400000000009</v>
      </c>
      <c r="Q30" s="31">
        <f t="shared" si="1"/>
        <v>8677.630000000001</v>
      </c>
      <c r="R30" s="31">
        <v>9002</v>
      </c>
    </row>
    <row r="31" spans="1:18" x14ac:dyDescent="0.25">
      <c r="A31" s="32" t="s">
        <v>48</v>
      </c>
      <c r="B31" s="31" t="s">
        <v>597</v>
      </c>
      <c r="C31" s="31">
        <v>11597.1</v>
      </c>
      <c r="D31" s="31">
        <v>0</v>
      </c>
      <c r="E31" s="31">
        <v>815</v>
      </c>
      <c r="F31" s="31">
        <v>496</v>
      </c>
      <c r="G31" s="31">
        <v>513.4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f t="shared" si="0"/>
        <v>13421.5</v>
      </c>
      <c r="N31" s="31">
        <v>1590.4</v>
      </c>
      <c r="O31" s="31">
        <v>1333.66</v>
      </c>
      <c r="P31" s="31">
        <v>5137.9399999999987</v>
      </c>
      <c r="Q31" s="31">
        <f t="shared" si="1"/>
        <v>8061.9999999999991</v>
      </c>
      <c r="R31" s="31">
        <v>5359.5</v>
      </c>
    </row>
    <row r="32" spans="1:18" x14ac:dyDescent="0.25">
      <c r="A32" s="32" t="s">
        <v>50</v>
      </c>
      <c r="B32" s="31" t="s">
        <v>598</v>
      </c>
      <c r="C32" s="31">
        <v>9134.73</v>
      </c>
      <c r="D32" s="31">
        <v>0</v>
      </c>
      <c r="E32" s="31">
        <v>801</v>
      </c>
      <c r="F32" s="31">
        <v>539</v>
      </c>
      <c r="G32" s="31">
        <v>370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f t="shared" si="0"/>
        <v>10844.73</v>
      </c>
      <c r="N32" s="31">
        <v>1085.7</v>
      </c>
      <c r="O32" s="31">
        <v>1213.3399999999999</v>
      </c>
      <c r="P32" s="31">
        <v>7539.6899999999987</v>
      </c>
      <c r="Q32" s="31">
        <f t="shared" si="1"/>
        <v>9838.73</v>
      </c>
      <c r="R32" s="31">
        <v>1006</v>
      </c>
    </row>
    <row r="33" spans="1:18" x14ac:dyDescent="0.25">
      <c r="A33" s="32" t="s">
        <v>52</v>
      </c>
      <c r="B33" s="31" t="s">
        <v>599</v>
      </c>
      <c r="C33" s="31">
        <v>12057.9</v>
      </c>
      <c r="D33" s="31">
        <v>0</v>
      </c>
      <c r="E33" s="31">
        <v>915</v>
      </c>
      <c r="F33" s="31">
        <v>616</v>
      </c>
      <c r="G33" s="31">
        <v>572.88</v>
      </c>
      <c r="H33" s="31">
        <v>2733.13</v>
      </c>
      <c r="I33" s="31">
        <v>0</v>
      </c>
      <c r="J33" s="31">
        <v>0</v>
      </c>
      <c r="K33" s="31">
        <v>0</v>
      </c>
      <c r="L33" s="31">
        <v>0</v>
      </c>
      <c r="M33" s="31">
        <f t="shared" si="0"/>
        <v>16894.91</v>
      </c>
      <c r="N33" s="31">
        <v>2091.9299999999998</v>
      </c>
      <c r="O33" s="31">
        <v>1386.66</v>
      </c>
      <c r="P33" s="31">
        <v>6875.82</v>
      </c>
      <c r="Q33" s="31">
        <f t="shared" si="1"/>
        <v>10354.41</v>
      </c>
      <c r="R33" s="31">
        <v>6540.5</v>
      </c>
    </row>
    <row r="34" spans="1:18" x14ac:dyDescent="0.25">
      <c r="A34" s="32" t="s">
        <v>54</v>
      </c>
      <c r="B34" s="31" t="s">
        <v>600</v>
      </c>
      <c r="C34" s="31">
        <v>12057.9</v>
      </c>
      <c r="D34" s="31">
        <v>0</v>
      </c>
      <c r="E34" s="31">
        <v>915</v>
      </c>
      <c r="F34" s="31">
        <v>616</v>
      </c>
      <c r="G34" s="31">
        <v>246.44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f t="shared" si="0"/>
        <v>13835.34</v>
      </c>
      <c r="N34" s="31">
        <v>1678.8</v>
      </c>
      <c r="O34" s="31">
        <v>1386.66</v>
      </c>
      <c r="P34" s="31">
        <v>8987.380000000001</v>
      </c>
      <c r="Q34" s="31">
        <f t="shared" si="1"/>
        <v>12052.84</v>
      </c>
      <c r="R34" s="31">
        <v>1782.5</v>
      </c>
    </row>
    <row r="35" spans="1:18" x14ac:dyDescent="0.25">
      <c r="A35" s="32" t="s">
        <v>56</v>
      </c>
      <c r="B35" s="31" t="s">
        <v>601</v>
      </c>
      <c r="C35" s="31">
        <v>11597.1</v>
      </c>
      <c r="D35" s="31">
        <v>200</v>
      </c>
      <c r="E35" s="31">
        <v>864</v>
      </c>
      <c r="F35" s="31">
        <v>582</v>
      </c>
      <c r="G35" s="31">
        <v>246.44</v>
      </c>
      <c r="H35" s="31">
        <v>1855.54</v>
      </c>
      <c r="I35" s="31">
        <v>0</v>
      </c>
      <c r="J35" s="31">
        <v>0</v>
      </c>
      <c r="K35" s="31">
        <v>0</v>
      </c>
      <c r="L35" s="31">
        <v>0</v>
      </c>
      <c r="M35" s="31">
        <f t="shared" si="0"/>
        <v>15345.080000000002</v>
      </c>
      <c r="N35" s="31">
        <v>1827.87</v>
      </c>
      <c r="O35" s="31">
        <v>1333.66</v>
      </c>
      <c r="P35" s="31">
        <v>6235.0500000000029</v>
      </c>
      <c r="Q35" s="31">
        <f t="shared" si="1"/>
        <v>9396.5800000000017</v>
      </c>
      <c r="R35" s="31">
        <v>5948.5</v>
      </c>
    </row>
    <row r="36" spans="1:18" x14ac:dyDescent="0.25">
      <c r="A36" s="32" t="s">
        <v>58</v>
      </c>
      <c r="B36" s="31" t="s">
        <v>602</v>
      </c>
      <c r="C36" s="31">
        <v>10550.7</v>
      </c>
      <c r="D36" s="31">
        <v>0</v>
      </c>
      <c r="E36" s="31">
        <v>801</v>
      </c>
      <c r="F36" s="31">
        <v>539</v>
      </c>
      <c r="G36" s="31">
        <v>246.44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f t="shared" si="0"/>
        <v>12137.140000000001</v>
      </c>
      <c r="N36" s="31">
        <v>1316.06</v>
      </c>
      <c r="O36" s="31">
        <v>1213.3399999999999</v>
      </c>
      <c r="P36" s="31">
        <v>5952.7400000000016</v>
      </c>
      <c r="Q36" s="31">
        <f t="shared" si="1"/>
        <v>8482.1400000000012</v>
      </c>
      <c r="R36" s="31">
        <v>3655</v>
      </c>
    </row>
    <row r="37" spans="1:18" x14ac:dyDescent="0.25">
      <c r="A37" s="32" t="s">
        <v>60</v>
      </c>
      <c r="B37" s="31" t="s">
        <v>603</v>
      </c>
      <c r="C37" s="31">
        <v>7576.25</v>
      </c>
      <c r="D37" s="31">
        <v>0</v>
      </c>
      <c r="E37" s="31">
        <v>564</v>
      </c>
      <c r="F37" s="31">
        <v>352</v>
      </c>
      <c r="G37" s="31">
        <v>246.44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f t="shared" si="0"/>
        <v>8738.69</v>
      </c>
      <c r="N37" s="31">
        <v>720.5</v>
      </c>
      <c r="O37" s="31">
        <v>901.32</v>
      </c>
      <c r="P37" s="31">
        <v>4145.3700000000008</v>
      </c>
      <c r="Q37" s="31">
        <f t="shared" si="1"/>
        <v>5767.1900000000005</v>
      </c>
      <c r="R37" s="31">
        <v>2971.5</v>
      </c>
    </row>
    <row r="38" spans="1:18" x14ac:dyDescent="0.25">
      <c r="A38" s="32" t="s">
        <v>62</v>
      </c>
      <c r="B38" s="31" t="s">
        <v>604</v>
      </c>
      <c r="C38" s="31">
        <v>10550.7</v>
      </c>
      <c r="D38" s="31">
        <v>200</v>
      </c>
      <c r="E38" s="31">
        <v>801</v>
      </c>
      <c r="F38" s="31">
        <v>539</v>
      </c>
      <c r="G38" s="31">
        <v>246.44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f t="shared" si="0"/>
        <v>12337.140000000001</v>
      </c>
      <c r="N38" s="31">
        <v>1358.78</v>
      </c>
      <c r="O38" s="31">
        <v>1213.3399999999999</v>
      </c>
      <c r="P38" s="31">
        <v>3467.5200000000004</v>
      </c>
      <c r="Q38" s="31">
        <f t="shared" si="1"/>
        <v>6039.64</v>
      </c>
      <c r="R38" s="31">
        <v>6297.5</v>
      </c>
    </row>
    <row r="39" spans="1:18" x14ac:dyDescent="0.25">
      <c r="A39" s="32" t="s">
        <v>64</v>
      </c>
      <c r="B39" s="31" t="s">
        <v>605</v>
      </c>
      <c r="C39" s="31">
        <v>10550.7</v>
      </c>
      <c r="D39" s="31">
        <v>200</v>
      </c>
      <c r="E39" s="31">
        <v>801</v>
      </c>
      <c r="F39" s="31">
        <v>539</v>
      </c>
      <c r="G39" s="31">
        <v>246.44</v>
      </c>
      <c r="H39" s="31">
        <v>502.41</v>
      </c>
      <c r="I39" s="31">
        <v>0</v>
      </c>
      <c r="J39" s="31">
        <v>0</v>
      </c>
      <c r="K39" s="31">
        <v>0</v>
      </c>
      <c r="L39" s="31">
        <v>0</v>
      </c>
      <c r="M39" s="31">
        <f t="shared" si="0"/>
        <v>12839.550000000001</v>
      </c>
      <c r="N39" s="31">
        <v>1412.43</v>
      </c>
      <c r="O39" s="31">
        <v>1213.3399999999999</v>
      </c>
      <c r="P39" s="31">
        <v>5155.7800000000007</v>
      </c>
      <c r="Q39" s="31">
        <f t="shared" si="1"/>
        <v>7781.5500000000011</v>
      </c>
      <c r="R39" s="31">
        <v>5058</v>
      </c>
    </row>
    <row r="40" spans="1:18" x14ac:dyDescent="0.25">
      <c r="A40" s="32" t="s">
        <v>66</v>
      </c>
      <c r="B40" s="31" t="s">
        <v>606</v>
      </c>
      <c r="C40" s="31">
        <v>7837.5</v>
      </c>
      <c r="D40" s="31">
        <v>0</v>
      </c>
      <c r="E40" s="31">
        <v>564</v>
      </c>
      <c r="F40" s="31">
        <v>352</v>
      </c>
      <c r="G40" s="31">
        <v>246.44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f t="shared" si="0"/>
        <v>8999.94</v>
      </c>
      <c r="N40" s="31">
        <v>761.32</v>
      </c>
      <c r="O40" s="31">
        <v>901.32</v>
      </c>
      <c r="P40" s="31">
        <v>0.3000000000001819</v>
      </c>
      <c r="Q40" s="31">
        <f t="shared" si="1"/>
        <v>1662.9400000000003</v>
      </c>
      <c r="R40" s="31">
        <v>7337</v>
      </c>
    </row>
    <row r="41" spans="1:18" x14ac:dyDescent="0.25">
      <c r="A41" s="32" t="s">
        <v>68</v>
      </c>
      <c r="B41" s="31" t="s">
        <v>607</v>
      </c>
      <c r="C41" s="31">
        <v>10550.7</v>
      </c>
      <c r="D41" s="31">
        <v>400</v>
      </c>
      <c r="E41" s="31">
        <v>801</v>
      </c>
      <c r="F41" s="31">
        <v>539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f t="shared" si="0"/>
        <v>12290.7</v>
      </c>
      <c r="N41" s="31">
        <v>1348.86</v>
      </c>
      <c r="O41" s="31">
        <v>1213.3399999999999</v>
      </c>
      <c r="P41" s="31">
        <v>2150.5</v>
      </c>
      <c r="Q41" s="31">
        <f t="shared" si="1"/>
        <v>4712.7</v>
      </c>
      <c r="R41" s="31">
        <v>7578</v>
      </c>
    </row>
    <row r="42" spans="1:18" x14ac:dyDescent="0.25">
      <c r="A42" s="32" t="s">
        <v>70</v>
      </c>
      <c r="B42" s="31" t="s">
        <v>608</v>
      </c>
      <c r="C42" s="31">
        <v>10550.7</v>
      </c>
      <c r="D42" s="31">
        <v>200</v>
      </c>
      <c r="E42" s="31">
        <v>801</v>
      </c>
      <c r="F42" s="31">
        <v>539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f t="shared" si="0"/>
        <v>12090.7</v>
      </c>
      <c r="N42" s="31">
        <v>1306.1400000000001</v>
      </c>
      <c r="O42" s="31">
        <v>1213.3399999999999</v>
      </c>
      <c r="P42" s="31">
        <v>4888.7200000000012</v>
      </c>
      <c r="Q42" s="31">
        <f t="shared" si="1"/>
        <v>7408.2000000000007</v>
      </c>
      <c r="R42" s="31">
        <v>4682.5</v>
      </c>
    </row>
    <row r="43" spans="1:18" x14ac:dyDescent="0.25">
      <c r="A43" s="32" t="s">
        <v>72</v>
      </c>
      <c r="B43" s="31" t="s">
        <v>609</v>
      </c>
      <c r="C43" s="31">
        <v>10550.7</v>
      </c>
      <c r="D43" s="31">
        <v>0</v>
      </c>
      <c r="E43" s="31">
        <v>801</v>
      </c>
      <c r="F43" s="31">
        <v>539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f t="shared" si="0"/>
        <v>11890.7</v>
      </c>
      <c r="N43" s="31">
        <v>1263.42</v>
      </c>
      <c r="O43" s="31">
        <v>1213.3399999999999</v>
      </c>
      <c r="P43" s="31">
        <v>3899.9400000000005</v>
      </c>
      <c r="Q43" s="31">
        <f t="shared" si="1"/>
        <v>6376.7000000000007</v>
      </c>
      <c r="R43" s="31">
        <v>5514</v>
      </c>
    </row>
    <row r="44" spans="1:18" x14ac:dyDescent="0.25">
      <c r="A44" s="32" t="s">
        <v>74</v>
      </c>
      <c r="B44" s="31" t="s">
        <v>610</v>
      </c>
      <c r="C44" s="31">
        <v>12545.439999999999</v>
      </c>
      <c r="D44" s="31">
        <v>0</v>
      </c>
      <c r="E44" s="31">
        <v>926</v>
      </c>
      <c r="F44" s="31">
        <v>588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f t="shared" si="0"/>
        <v>14059.439999999999</v>
      </c>
      <c r="N44" s="31">
        <v>1547.87</v>
      </c>
      <c r="O44" s="31">
        <v>1443.92</v>
      </c>
      <c r="P44" s="31">
        <v>4185.6499999999978</v>
      </c>
      <c r="Q44" s="31">
        <f t="shared" si="1"/>
        <v>7177.4399999999978</v>
      </c>
      <c r="R44" s="31">
        <v>6882</v>
      </c>
    </row>
    <row r="45" spans="1:18" x14ac:dyDescent="0.25">
      <c r="A45" s="32" t="s">
        <v>76</v>
      </c>
      <c r="B45" s="31" t="s">
        <v>611</v>
      </c>
      <c r="C45" s="31">
        <v>10550.7</v>
      </c>
      <c r="D45" s="31">
        <v>400</v>
      </c>
      <c r="E45" s="31">
        <v>801</v>
      </c>
      <c r="F45" s="31">
        <v>539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f t="shared" si="0"/>
        <v>12290.7</v>
      </c>
      <c r="N45" s="31">
        <v>1348.86</v>
      </c>
      <c r="O45" s="31">
        <v>1213.3399999999999</v>
      </c>
      <c r="P45" s="31">
        <v>1645</v>
      </c>
      <c r="Q45" s="31">
        <f t="shared" si="1"/>
        <v>4207.2</v>
      </c>
      <c r="R45" s="31">
        <v>8083.5</v>
      </c>
    </row>
    <row r="46" spans="1:18" x14ac:dyDescent="0.25">
      <c r="A46" s="32" t="s">
        <v>78</v>
      </c>
      <c r="B46" s="31" t="s">
        <v>612</v>
      </c>
      <c r="C46" s="31">
        <v>10650.01</v>
      </c>
      <c r="D46" s="31">
        <v>0</v>
      </c>
      <c r="E46" s="31">
        <v>820</v>
      </c>
      <c r="F46" s="31">
        <v>510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f t="shared" si="0"/>
        <v>11980.01</v>
      </c>
      <c r="N46" s="31">
        <v>1287.1600000000001</v>
      </c>
      <c r="O46" s="31">
        <v>1270.6400000000001</v>
      </c>
      <c r="P46" s="31">
        <v>-0.29000000000087311</v>
      </c>
      <c r="Q46" s="31">
        <f t="shared" si="1"/>
        <v>2557.5099999999993</v>
      </c>
      <c r="R46" s="31">
        <v>9422.5</v>
      </c>
    </row>
    <row r="47" spans="1:18" x14ac:dyDescent="0.25">
      <c r="A47" s="32" t="s">
        <v>80</v>
      </c>
      <c r="B47" s="31" t="s">
        <v>613</v>
      </c>
      <c r="C47" s="31">
        <v>12057.9</v>
      </c>
      <c r="D47" s="31">
        <v>200</v>
      </c>
      <c r="E47" s="31">
        <v>915</v>
      </c>
      <c r="F47" s="31">
        <v>616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f t="shared" si="0"/>
        <v>13788.9</v>
      </c>
      <c r="N47" s="31">
        <v>1668.88</v>
      </c>
      <c r="O47" s="31">
        <v>1386.66</v>
      </c>
      <c r="P47" s="31">
        <v>170.36000000000058</v>
      </c>
      <c r="Q47" s="31">
        <f t="shared" si="1"/>
        <v>3225.9000000000005</v>
      </c>
      <c r="R47" s="31">
        <v>10563</v>
      </c>
    </row>
    <row r="48" spans="1:18" x14ac:dyDescent="0.25">
      <c r="A48" s="32" t="s">
        <v>422</v>
      </c>
      <c r="B48" s="31" t="s">
        <v>614</v>
      </c>
      <c r="C48" s="31">
        <v>14733</v>
      </c>
      <c r="D48" s="31">
        <v>400</v>
      </c>
      <c r="E48" s="31">
        <v>1093</v>
      </c>
      <c r="F48" s="31">
        <v>679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f t="shared" si="0"/>
        <v>16905</v>
      </c>
      <c r="N48" s="31">
        <v>2334.48</v>
      </c>
      <c r="O48" s="31">
        <v>1694.3</v>
      </c>
      <c r="P48" s="31">
        <v>-0.27999999999883585</v>
      </c>
      <c r="Q48" s="31">
        <f t="shared" si="1"/>
        <v>4028.5000000000009</v>
      </c>
      <c r="R48" s="31">
        <v>12876.5</v>
      </c>
    </row>
    <row r="49" spans="1:18" x14ac:dyDescent="0.25">
      <c r="A49" s="32" t="s">
        <v>424</v>
      </c>
      <c r="B49" s="31" t="s">
        <v>615</v>
      </c>
      <c r="C49" s="31">
        <v>14733</v>
      </c>
      <c r="D49" s="31">
        <v>400</v>
      </c>
      <c r="E49" s="31">
        <v>1093</v>
      </c>
      <c r="F49" s="31">
        <v>679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f t="shared" si="0"/>
        <v>16905</v>
      </c>
      <c r="N49" s="31">
        <v>2334.48</v>
      </c>
      <c r="O49" s="31">
        <v>1694.3</v>
      </c>
      <c r="P49" s="31">
        <v>-0.27999999999883585</v>
      </c>
      <c r="Q49" s="31">
        <f t="shared" si="1"/>
        <v>4028.5000000000009</v>
      </c>
      <c r="R49" s="31">
        <v>12876.5</v>
      </c>
    </row>
    <row r="50" spans="1:18" x14ac:dyDescent="0.25">
      <c r="A50" s="40"/>
      <c r="B50" s="33"/>
      <c r="C50" s="6" t="s">
        <v>545</v>
      </c>
      <c r="D50" s="6" t="s">
        <v>545</v>
      </c>
      <c r="E50" s="6" t="s">
        <v>545</v>
      </c>
      <c r="F50" s="6" t="s">
        <v>545</v>
      </c>
      <c r="G50" s="6" t="s">
        <v>545</v>
      </c>
      <c r="H50" s="6" t="s">
        <v>545</v>
      </c>
      <c r="I50" s="6" t="s">
        <v>545</v>
      </c>
      <c r="J50" s="6" t="s">
        <v>545</v>
      </c>
      <c r="K50" s="6" t="s">
        <v>545</v>
      </c>
      <c r="L50" s="6" t="s">
        <v>545</v>
      </c>
      <c r="M50" s="6" t="s">
        <v>545</v>
      </c>
      <c r="N50" s="6" t="s">
        <v>545</v>
      </c>
      <c r="O50" s="6" t="s">
        <v>545</v>
      </c>
      <c r="P50" s="6" t="s">
        <v>545</v>
      </c>
      <c r="Q50" s="6" t="s">
        <v>545</v>
      </c>
      <c r="R50" s="6" t="s">
        <v>545</v>
      </c>
    </row>
    <row r="51" spans="1:18" x14ac:dyDescent="0.25">
      <c r="A51" s="39" t="s">
        <v>535</v>
      </c>
      <c r="C51" s="31"/>
      <c r="M51" s="31"/>
      <c r="Q51" s="31"/>
    </row>
    <row r="52" spans="1:18" x14ac:dyDescent="0.25">
      <c r="A52" s="32" t="s">
        <v>82</v>
      </c>
      <c r="B52" s="31" t="s">
        <v>616</v>
      </c>
      <c r="C52" s="31">
        <v>14676.9</v>
      </c>
      <c r="D52" s="31">
        <v>400</v>
      </c>
      <c r="E52" s="31">
        <v>1130</v>
      </c>
      <c r="F52" s="31">
        <v>770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f t="shared" si="0"/>
        <v>16976.900000000001</v>
      </c>
      <c r="N52" s="31">
        <v>2349.8200000000002</v>
      </c>
      <c r="O52" s="31">
        <v>1687.84</v>
      </c>
      <c r="P52" s="31">
        <v>7340.2400000000016</v>
      </c>
      <c r="Q52" s="31">
        <f t="shared" si="1"/>
        <v>11377.900000000001</v>
      </c>
      <c r="R52" s="31">
        <v>5599</v>
      </c>
    </row>
    <row r="53" spans="1:18" x14ac:dyDescent="0.25">
      <c r="A53" s="32" t="s">
        <v>84</v>
      </c>
      <c r="B53" s="31" t="s">
        <v>617</v>
      </c>
      <c r="C53" s="31">
        <v>11049</v>
      </c>
      <c r="D53" s="31">
        <v>0</v>
      </c>
      <c r="E53" s="31">
        <v>820</v>
      </c>
      <c r="F53" s="31">
        <v>255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f t="shared" si="0"/>
        <v>12124</v>
      </c>
      <c r="N53" s="31">
        <f>683.86-187.38</f>
        <v>496.48</v>
      </c>
      <c r="O53" s="31">
        <v>1270.6400000000001</v>
      </c>
      <c r="P53" s="31">
        <v>-0.12000000000080036</v>
      </c>
      <c r="Q53" s="31">
        <f t="shared" si="1"/>
        <v>1766.9999999999993</v>
      </c>
      <c r="R53" s="31">
        <v>10357</v>
      </c>
    </row>
    <row r="54" spans="1:18" x14ac:dyDescent="0.25">
      <c r="A54" s="32" t="s">
        <v>400</v>
      </c>
      <c r="B54" s="31" t="s">
        <v>618</v>
      </c>
      <c r="C54" s="31">
        <v>16246.2</v>
      </c>
      <c r="D54" s="31">
        <v>400</v>
      </c>
      <c r="E54" s="31">
        <v>1128</v>
      </c>
      <c r="F54" s="31">
        <v>703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f t="shared" si="0"/>
        <v>18477.2</v>
      </c>
      <c r="N54" s="31">
        <v>2670.3</v>
      </c>
      <c r="O54" s="31">
        <v>1868.32</v>
      </c>
      <c r="P54" s="31">
        <v>9694.5800000000017</v>
      </c>
      <c r="Q54" s="31">
        <f t="shared" si="1"/>
        <v>14233.2</v>
      </c>
      <c r="R54" s="31">
        <v>4244</v>
      </c>
    </row>
    <row r="55" spans="1:18" x14ac:dyDescent="0.25">
      <c r="A55" s="32" t="s">
        <v>402</v>
      </c>
      <c r="B55" s="31" t="s">
        <v>619</v>
      </c>
      <c r="C55" s="31">
        <v>13686.9</v>
      </c>
      <c r="D55" s="31">
        <v>400</v>
      </c>
      <c r="E55" s="31">
        <v>957</v>
      </c>
      <c r="F55" s="31">
        <v>881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f t="shared" si="0"/>
        <v>15924.9</v>
      </c>
      <c r="N55" s="31">
        <v>2125.12</v>
      </c>
      <c r="O55" s="31">
        <v>1574</v>
      </c>
      <c r="P55" s="31">
        <v>3356.2799999999988</v>
      </c>
      <c r="Q55" s="31">
        <f t="shared" si="1"/>
        <v>7055.3999999999987</v>
      </c>
      <c r="R55" s="31">
        <v>8869.5</v>
      </c>
    </row>
    <row r="56" spans="1:18" x14ac:dyDescent="0.25">
      <c r="A56" s="32" t="s">
        <v>86</v>
      </c>
      <c r="B56" s="31" t="s">
        <v>620</v>
      </c>
      <c r="C56" s="31">
        <v>27627</v>
      </c>
      <c r="D56" s="31">
        <v>0</v>
      </c>
      <c r="E56" s="31">
        <v>1465</v>
      </c>
      <c r="F56" s="31">
        <v>987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f t="shared" si="0"/>
        <v>30079</v>
      </c>
      <c r="N56" s="31">
        <v>5281.84</v>
      </c>
      <c r="O56" s="31">
        <v>3177.1</v>
      </c>
      <c r="P56" s="31">
        <v>5.9999999997671694E-2</v>
      </c>
      <c r="Q56" s="31">
        <f t="shared" si="1"/>
        <v>8458.9999999999982</v>
      </c>
      <c r="R56" s="31">
        <v>21620</v>
      </c>
    </row>
    <row r="57" spans="1:18" x14ac:dyDescent="0.25">
      <c r="A57" s="32" t="s">
        <v>88</v>
      </c>
      <c r="B57" s="31" t="s">
        <v>621</v>
      </c>
      <c r="C57" s="31">
        <v>10503.9</v>
      </c>
      <c r="D57" s="31">
        <v>400</v>
      </c>
      <c r="E57" s="31">
        <v>784</v>
      </c>
      <c r="F57" s="31">
        <v>499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f t="shared" si="0"/>
        <v>12186.9</v>
      </c>
      <c r="N57" s="31">
        <v>1326.68</v>
      </c>
      <c r="O57" s="31">
        <v>1207.94</v>
      </c>
      <c r="P57" s="31">
        <v>0.27999999999883585</v>
      </c>
      <c r="Q57" s="31">
        <f t="shared" si="1"/>
        <v>2534.8999999999987</v>
      </c>
      <c r="R57" s="31">
        <v>9652</v>
      </c>
    </row>
    <row r="58" spans="1:18" x14ac:dyDescent="0.25">
      <c r="A58" s="32" t="s">
        <v>90</v>
      </c>
      <c r="B58" s="31" t="s">
        <v>622</v>
      </c>
      <c r="C58" s="31">
        <v>13686.9</v>
      </c>
      <c r="D58" s="31">
        <v>400</v>
      </c>
      <c r="E58" s="31">
        <v>957</v>
      </c>
      <c r="F58" s="31">
        <v>881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f t="shared" si="0"/>
        <v>15924.9</v>
      </c>
      <c r="N58" s="31">
        <v>2125.12</v>
      </c>
      <c r="O58" s="31">
        <v>1574</v>
      </c>
      <c r="P58" s="31">
        <v>1890.2799999999988</v>
      </c>
      <c r="Q58" s="31">
        <f t="shared" si="1"/>
        <v>5589.3999999999987</v>
      </c>
      <c r="R58" s="31">
        <v>10335.5</v>
      </c>
    </row>
    <row r="59" spans="1:18" x14ac:dyDescent="0.25">
      <c r="A59" s="32" t="s">
        <v>404</v>
      </c>
      <c r="B59" s="31" t="s">
        <v>623</v>
      </c>
      <c r="C59" s="31">
        <v>11049</v>
      </c>
      <c r="D59" s="31">
        <v>400</v>
      </c>
      <c r="E59" s="31">
        <v>820</v>
      </c>
      <c r="F59" s="31">
        <v>675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f t="shared" si="0"/>
        <v>12944</v>
      </c>
      <c r="N59" s="31">
        <v>1488.4</v>
      </c>
      <c r="O59" s="31">
        <v>1270.6400000000001</v>
      </c>
      <c r="P59" s="31">
        <v>0.45999999999912689</v>
      </c>
      <c r="Q59" s="31">
        <f t="shared" si="1"/>
        <v>2759.4999999999991</v>
      </c>
      <c r="R59" s="31">
        <v>10184.5</v>
      </c>
    </row>
    <row r="60" spans="1:18" x14ac:dyDescent="0.25">
      <c r="A60" s="32" t="s">
        <v>426</v>
      </c>
      <c r="B60" s="31" t="s">
        <v>624</v>
      </c>
      <c r="C60" s="31">
        <v>11438.1</v>
      </c>
      <c r="D60" s="31">
        <v>400</v>
      </c>
      <c r="E60" s="31">
        <v>802</v>
      </c>
      <c r="F60" s="31">
        <v>482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f t="shared" si="0"/>
        <v>13122.1</v>
      </c>
      <c r="N60" s="31">
        <v>1526.44</v>
      </c>
      <c r="O60" s="31">
        <v>1315.38</v>
      </c>
      <c r="P60" s="31">
        <v>-0.21999999999934516</v>
      </c>
      <c r="Q60" s="31">
        <f t="shared" si="1"/>
        <v>2841.6000000000008</v>
      </c>
      <c r="R60" s="31">
        <v>10280.5</v>
      </c>
    </row>
    <row r="61" spans="1:18" x14ac:dyDescent="0.25">
      <c r="A61" s="32" t="s">
        <v>428</v>
      </c>
      <c r="B61" s="31" t="s">
        <v>625</v>
      </c>
      <c r="C61" s="31">
        <v>11740.46</v>
      </c>
      <c r="D61" s="31">
        <v>0</v>
      </c>
      <c r="E61" s="31">
        <v>793</v>
      </c>
      <c r="F61" s="31">
        <v>490.5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f t="shared" si="0"/>
        <v>13023.96</v>
      </c>
      <c r="N61" s="31">
        <v>1507.1</v>
      </c>
      <c r="O61" s="31">
        <v>1351.84</v>
      </c>
      <c r="P61" s="31">
        <v>2.0000000000436557E-2</v>
      </c>
      <c r="Q61" s="31">
        <f t="shared" si="1"/>
        <v>2858.96</v>
      </c>
      <c r="R61" s="31">
        <v>10165</v>
      </c>
    </row>
    <row r="62" spans="1:18" x14ac:dyDescent="0.25">
      <c r="A62" s="32" t="s">
        <v>430</v>
      </c>
      <c r="B62" s="31" t="s">
        <v>626</v>
      </c>
      <c r="C62" s="31">
        <v>11241.77</v>
      </c>
      <c r="D62" s="31">
        <v>200</v>
      </c>
      <c r="E62" s="31">
        <v>941</v>
      </c>
      <c r="F62" s="31">
        <v>645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f t="shared" si="0"/>
        <v>13027.77</v>
      </c>
      <c r="N62" s="31">
        <v>1506.29</v>
      </c>
      <c r="O62" s="31">
        <v>1294.0999999999999</v>
      </c>
      <c r="P62" s="31">
        <v>-0.11999999999898137</v>
      </c>
      <c r="Q62" s="31">
        <f t="shared" si="1"/>
        <v>2800.2700000000009</v>
      </c>
      <c r="R62" s="31">
        <v>10227.5</v>
      </c>
    </row>
    <row r="63" spans="1:18" x14ac:dyDescent="0.25">
      <c r="A63" s="40"/>
      <c r="B63" s="33"/>
      <c r="C63" s="6" t="s">
        <v>545</v>
      </c>
      <c r="D63" s="6" t="s">
        <v>545</v>
      </c>
      <c r="E63" s="6" t="s">
        <v>545</v>
      </c>
      <c r="F63" s="6" t="s">
        <v>545</v>
      </c>
      <c r="G63" s="6" t="s">
        <v>545</v>
      </c>
      <c r="H63" s="6" t="s">
        <v>545</v>
      </c>
      <c r="I63" s="6" t="s">
        <v>545</v>
      </c>
      <c r="J63" s="6" t="s">
        <v>545</v>
      </c>
      <c r="K63" s="6" t="s">
        <v>545</v>
      </c>
      <c r="L63" s="6" t="s">
        <v>545</v>
      </c>
      <c r="M63" s="6" t="s">
        <v>545</v>
      </c>
      <c r="N63" s="6" t="s">
        <v>545</v>
      </c>
      <c r="O63" s="6" t="s">
        <v>545</v>
      </c>
      <c r="P63" s="6" t="s">
        <v>545</v>
      </c>
      <c r="Q63" s="6" t="s">
        <v>545</v>
      </c>
      <c r="R63" s="6" t="s">
        <v>545</v>
      </c>
    </row>
    <row r="64" spans="1:18" x14ac:dyDescent="0.25">
      <c r="A64" s="39" t="s">
        <v>794</v>
      </c>
      <c r="C64" s="31"/>
      <c r="M64" s="31"/>
      <c r="Q64" s="31"/>
    </row>
    <row r="65" spans="1:18" x14ac:dyDescent="0.25">
      <c r="A65" s="32" t="s">
        <v>94</v>
      </c>
      <c r="B65" s="31" t="s">
        <v>627</v>
      </c>
      <c r="C65" s="31">
        <v>10503.9</v>
      </c>
      <c r="D65" s="31">
        <v>200</v>
      </c>
      <c r="E65" s="31">
        <v>784</v>
      </c>
      <c r="F65" s="31">
        <v>499</v>
      </c>
      <c r="G65" s="31">
        <v>616.1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f t="shared" ref="M65:M121" si="2">SUM(C65:L65)</f>
        <v>12603</v>
      </c>
      <c r="N65" s="31">
        <v>1415.56</v>
      </c>
      <c r="O65" s="31">
        <v>1207.94</v>
      </c>
      <c r="P65" s="31">
        <v>0</v>
      </c>
      <c r="Q65" s="31">
        <f t="shared" ref="Q65:Q121" si="3">SUM(N65:P65)</f>
        <v>2623.5</v>
      </c>
      <c r="R65" s="31">
        <v>9979.5</v>
      </c>
    </row>
    <row r="66" spans="1:18" x14ac:dyDescent="0.25">
      <c r="A66" s="32" t="s">
        <v>96</v>
      </c>
      <c r="B66" s="31" t="s">
        <v>628</v>
      </c>
      <c r="C66" s="31">
        <v>10503.9</v>
      </c>
      <c r="D66" s="31">
        <v>0</v>
      </c>
      <c r="E66" s="31">
        <v>784</v>
      </c>
      <c r="F66" s="31">
        <v>499</v>
      </c>
      <c r="G66" s="31">
        <v>616.1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f t="shared" si="2"/>
        <v>12403</v>
      </c>
      <c r="N66" s="31">
        <v>1372.84</v>
      </c>
      <c r="O66" s="31">
        <v>1207.94</v>
      </c>
      <c r="P66" s="31">
        <v>0.22000000000116415</v>
      </c>
      <c r="Q66" s="31">
        <f t="shared" si="3"/>
        <v>2581.0000000000009</v>
      </c>
      <c r="R66" s="31">
        <v>9822</v>
      </c>
    </row>
    <row r="67" spans="1:18" x14ac:dyDescent="0.25">
      <c r="A67" s="32" t="s">
        <v>98</v>
      </c>
      <c r="B67" s="31" t="s">
        <v>629</v>
      </c>
      <c r="C67" s="31">
        <v>10503.9</v>
      </c>
      <c r="D67" s="31">
        <v>200</v>
      </c>
      <c r="E67" s="31">
        <v>784</v>
      </c>
      <c r="F67" s="31">
        <v>499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f t="shared" si="2"/>
        <v>11986.9</v>
      </c>
      <c r="N67" s="31">
        <v>1285.08</v>
      </c>
      <c r="O67" s="31">
        <v>1207.94</v>
      </c>
      <c r="P67" s="31">
        <v>-0.12000000000080036</v>
      </c>
      <c r="Q67" s="31">
        <f t="shared" si="3"/>
        <v>2492.8999999999992</v>
      </c>
      <c r="R67" s="31">
        <v>9494</v>
      </c>
    </row>
    <row r="68" spans="1:18" x14ac:dyDescent="0.25">
      <c r="A68" s="32" t="s">
        <v>100</v>
      </c>
      <c r="B68" s="31" t="s">
        <v>630</v>
      </c>
      <c r="C68" s="31">
        <v>10503.9</v>
      </c>
      <c r="D68" s="31">
        <v>200</v>
      </c>
      <c r="E68" s="31">
        <v>784</v>
      </c>
      <c r="F68" s="31">
        <v>499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f t="shared" si="2"/>
        <v>11986.9</v>
      </c>
      <c r="N68" s="31">
        <v>1285.08</v>
      </c>
      <c r="O68" s="31">
        <v>1207.94</v>
      </c>
      <c r="P68" s="31">
        <v>0.37999999999919964</v>
      </c>
      <c r="Q68" s="31">
        <f t="shared" si="3"/>
        <v>2493.3999999999992</v>
      </c>
      <c r="R68" s="31">
        <v>9493.5</v>
      </c>
    </row>
    <row r="69" spans="1:18" x14ac:dyDescent="0.25">
      <c r="A69" s="32" t="s">
        <v>102</v>
      </c>
      <c r="B69" s="31" t="s">
        <v>631</v>
      </c>
      <c r="C69" s="31">
        <v>10503.9</v>
      </c>
      <c r="D69" s="31">
        <v>0</v>
      </c>
      <c r="E69" s="31">
        <v>784</v>
      </c>
      <c r="F69" s="31">
        <v>499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f t="shared" si="2"/>
        <v>11786.9</v>
      </c>
      <c r="N69" s="31">
        <v>1243.48</v>
      </c>
      <c r="O69" s="31">
        <v>1207.96</v>
      </c>
      <c r="P69" s="31">
        <v>-4.0000000000873115E-2</v>
      </c>
      <c r="Q69" s="31">
        <f t="shared" si="3"/>
        <v>2451.3999999999992</v>
      </c>
      <c r="R69" s="31">
        <v>9335.5</v>
      </c>
    </row>
    <row r="70" spans="1:18" x14ac:dyDescent="0.25">
      <c r="A70" s="40"/>
      <c r="B70" s="33"/>
      <c r="C70" s="6" t="s">
        <v>545</v>
      </c>
      <c r="D70" s="6" t="s">
        <v>545</v>
      </c>
      <c r="E70" s="6" t="s">
        <v>545</v>
      </c>
      <c r="F70" s="6" t="s">
        <v>545</v>
      </c>
      <c r="G70" s="6" t="s">
        <v>545</v>
      </c>
      <c r="H70" s="6" t="s">
        <v>545</v>
      </c>
      <c r="I70" s="6" t="s">
        <v>545</v>
      </c>
      <c r="J70" s="6" t="s">
        <v>545</v>
      </c>
      <c r="K70" s="6" t="s">
        <v>545</v>
      </c>
      <c r="L70" s="6" t="s">
        <v>545</v>
      </c>
      <c r="M70" s="6" t="s">
        <v>545</v>
      </c>
      <c r="N70" s="6" t="s">
        <v>545</v>
      </c>
      <c r="O70" s="6" t="s">
        <v>545</v>
      </c>
      <c r="P70" s="6" t="s">
        <v>545</v>
      </c>
      <c r="Q70" s="6" t="s">
        <v>545</v>
      </c>
      <c r="R70" s="6" t="s">
        <v>545</v>
      </c>
    </row>
    <row r="71" spans="1:18" x14ac:dyDescent="0.25">
      <c r="A71" s="39" t="s">
        <v>795</v>
      </c>
      <c r="C71" s="31"/>
      <c r="M71" s="31"/>
      <c r="Q71" s="31"/>
    </row>
    <row r="72" spans="1:18" x14ac:dyDescent="0.25">
      <c r="A72" s="32" t="s">
        <v>104</v>
      </c>
      <c r="B72" s="31" t="s">
        <v>632</v>
      </c>
      <c r="C72" s="31">
        <v>11756.4</v>
      </c>
      <c r="D72" s="31">
        <v>0</v>
      </c>
      <c r="E72" s="31">
        <v>846</v>
      </c>
      <c r="F72" s="31">
        <v>528</v>
      </c>
      <c r="G72" s="31">
        <v>739.32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f t="shared" si="2"/>
        <v>13869.72</v>
      </c>
      <c r="N72" s="31">
        <v>1686.14</v>
      </c>
      <c r="O72" s="31">
        <v>1351.98</v>
      </c>
      <c r="P72" s="31">
        <v>9.9999999998544808E-2</v>
      </c>
      <c r="Q72" s="31">
        <f t="shared" si="3"/>
        <v>3038.2199999999984</v>
      </c>
      <c r="R72" s="31">
        <v>10831.5</v>
      </c>
    </row>
    <row r="73" spans="1:18" x14ac:dyDescent="0.25">
      <c r="A73" s="32" t="s">
        <v>106</v>
      </c>
      <c r="B73" s="31" t="s">
        <v>633</v>
      </c>
      <c r="C73" s="31">
        <v>10487.37</v>
      </c>
      <c r="D73" s="31">
        <v>0</v>
      </c>
      <c r="E73" s="31">
        <v>784</v>
      </c>
      <c r="F73" s="31">
        <v>499</v>
      </c>
      <c r="G73" s="31">
        <v>492.88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f t="shared" si="2"/>
        <v>12263.25</v>
      </c>
      <c r="N73" s="31">
        <v>1342.99</v>
      </c>
      <c r="O73" s="31">
        <v>1207.94</v>
      </c>
      <c r="P73" s="31">
        <v>1443.8199999999997</v>
      </c>
      <c r="Q73" s="31">
        <f t="shared" si="3"/>
        <v>3994.75</v>
      </c>
      <c r="R73" s="31">
        <v>8268.5</v>
      </c>
    </row>
    <row r="74" spans="1:18" x14ac:dyDescent="0.25">
      <c r="A74" s="32" t="s">
        <v>108</v>
      </c>
      <c r="B74" s="31" t="s">
        <v>634</v>
      </c>
      <c r="C74" s="31">
        <v>10453.33</v>
      </c>
      <c r="D74" s="31">
        <v>200</v>
      </c>
      <c r="E74" s="31">
        <v>784</v>
      </c>
      <c r="F74" s="31">
        <v>499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f t="shared" si="2"/>
        <v>11936.33</v>
      </c>
      <c r="N74" s="31">
        <v>1276.02</v>
      </c>
      <c r="O74" s="31">
        <v>1207.94</v>
      </c>
      <c r="P74" s="31">
        <v>0.36999999999898137</v>
      </c>
      <c r="Q74" s="31">
        <f t="shared" si="3"/>
        <v>2484.329999999999</v>
      </c>
      <c r="R74" s="31">
        <v>9452</v>
      </c>
    </row>
    <row r="75" spans="1:18" x14ac:dyDescent="0.25">
      <c r="A75" s="32" t="s">
        <v>110</v>
      </c>
      <c r="B75" s="31" t="s">
        <v>635</v>
      </c>
      <c r="C75" s="31">
        <v>10503.9</v>
      </c>
      <c r="D75" s="31">
        <v>400</v>
      </c>
      <c r="E75" s="31">
        <v>784</v>
      </c>
      <c r="F75" s="31">
        <v>499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f t="shared" si="2"/>
        <v>12186.9</v>
      </c>
      <c r="N75" s="31">
        <v>1326.68</v>
      </c>
      <c r="O75" s="31">
        <v>1207.94</v>
      </c>
      <c r="P75" s="31">
        <v>1371.7799999999988</v>
      </c>
      <c r="Q75" s="31">
        <f t="shared" si="3"/>
        <v>3906.3999999999987</v>
      </c>
      <c r="R75" s="31">
        <v>8280.5</v>
      </c>
    </row>
    <row r="76" spans="1:18" x14ac:dyDescent="0.25">
      <c r="A76" s="32" t="s">
        <v>112</v>
      </c>
      <c r="B76" s="31" t="s">
        <v>636</v>
      </c>
      <c r="C76" s="31">
        <v>11756.4</v>
      </c>
      <c r="D76" s="31">
        <v>0</v>
      </c>
      <c r="E76" s="31">
        <v>846</v>
      </c>
      <c r="F76" s="31">
        <v>528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f t="shared" si="2"/>
        <v>13130.4</v>
      </c>
      <c r="N76" s="31">
        <v>1528.22</v>
      </c>
      <c r="O76" s="31">
        <v>1351.98</v>
      </c>
      <c r="P76" s="31">
        <v>2181.7000000000007</v>
      </c>
      <c r="Q76" s="31">
        <f t="shared" si="3"/>
        <v>5061.9000000000005</v>
      </c>
      <c r="R76" s="31">
        <v>8068.5</v>
      </c>
    </row>
    <row r="77" spans="1:18" x14ac:dyDescent="0.25">
      <c r="A77" s="32" t="s">
        <v>114</v>
      </c>
      <c r="B77" s="31" t="s">
        <v>637</v>
      </c>
      <c r="C77" s="31">
        <v>10503.9</v>
      </c>
      <c r="D77" s="31">
        <v>400</v>
      </c>
      <c r="E77" s="31">
        <v>784</v>
      </c>
      <c r="F77" s="31">
        <v>499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f t="shared" si="2"/>
        <v>12186.9</v>
      </c>
      <c r="N77" s="31">
        <v>1326.68</v>
      </c>
      <c r="O77" s="31">
        <v>1207.94</v>
      </c>
      <c r="P77" s="31">
        <v>0.27999999999883585</v>
      </c>
      <c r="Q77" s="31">
        <f t="shared" si="3"/>
        <v>2534.8999999999987</v>
      </c>
      <c r="R77" s="31">
        <v>9652</v>
      </c>
    </row>
    <row r="78" spans="1:18" x14ac:dyDescent="0.25">
      <c r="A78" s="32" t="s">
        <v>116</v>
      </c>
      <c r="B78" s="31" t="s">
        <v>638</v>
      </c>
      <c r="C78" s="31">
        <v>10503.9</v>
      </c>
      <c r="D78" s="31">
        <v>0</v>
      </c>
      <c r="E78" s="31">
        <v>784</v>
      </c>
      <c r="F78" s="31">
        <v>499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f t="shared" si="2"/>
        <v>11786.9</v>
      </c>
      <c r="N78" s="31">
        <v>1243.48</v>
      </c>
      <c r="O78" s="31">
        <v>1207.94</v>
      </c>
      <c r="P78" s="31">
        <v>0.47999999999956344</v>
      </c>
      <c r="Q78" s="31">
        <f t="shared" si="3"/>
        <v>2451.8999999999996</v>
      </c>
      <c r="R78" s="31">
        <v>9335</v>
      </c>
    </row>
    <row r="79" spans="1:18" x14ac:dyDescent="0.25">
      <c r="A79" s="32" t="s">
        <v>406</v>
      </c>
      <c r="B79" s="31" t="s">
        <v>639</v>
      </c>
      <c r="C79" s="31">
        <v>10503.9</v>
      </c>
      <c r="D79" s="31">
        <v>0</v>
      </c>
      <c r="E79" s="31">
        <v>784</v>
      </c>
      <c r="F79" s="31">
        <v>499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f t="shared" si="2"/>
        <v>11786.9</v>
      </c>
      <c r="N79" s="31">
        <v>1243.48</v>
      </c>
      <c r="O79" s="31">
        <v>1207.94</v>
      </c>
      <c r="P79" s="31">
        <v>-2.0000000000436557E-2</v>
      </c>
      <c r="Q79" s="31">
        <f t="shared" si="3"/>
        <v>2451.3999999999996</v>
      </c>
      <c r="R79" s="31">
        <v>9335.5</v>
      </c>
    </row>
    <row r="80" spans="1:18" x14ac:dyDescent="0.25">
      <c r="A80" s="32" t="s">
        <v>432</v>
      </c>
      <c r="B80" s="31" t="s">
        <v>640</v>
      </c>
      <c r="C80" s="31">
        <v>10503.9</v>
      </c>
      <c r="D80" s="31">
        <v>400</v>
      </c>
      <c r="E80" s="31">
        <v>784</v>
      </c>
      <c r="F80" s="31">
        <v>499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f t="shared" si="2"/>
        <v>12186.9</v>
      </c>
      <c r="N80" s="31">
        <v>1326.68</v>
      </c>
      <c r="O80" s="31">
        <v>1207.94</v>
      </c>
      <c r="P80" s="31">
        <v>0.27999999999883585</v>
      </c>
      <c r="Q80" s="31">
        <f t="shared" si="3"/>
        <v>2534.8999999999987</v>
      </c>
      <c r="R80" s="31">
        <v>9652</v>
      </c>
    </row>
    <row r="81" spans="1:18" x14ac:dyDescent="0.25">
      <c r="A81" s="32" t="s">
        <v>434</v>
      </c>
      <c r="B81" s="31" t="s">
        <v>641</v>
      </c>
      <c r="C81" s="31">
        <v>10503.9</v>
      </c>
      <c r="D81" s="31">
        <v>200</v>
      </c>
      <c r="E81" s="31">
        <v>784</v>
      </c>
      <c r="F81" s="31">
        <v>448.7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f t="shared" si="2"/>
        <v>11936.6</v>
      </c>
      <c r="N81" s="31">
        <v>1090.8499999999999</v>
      </c>
      <c r="O81" s="31">
        <v>1207.94</v>
      </c>
      <c r="P81" s="31">
        <v>-0.18999999999869033</v>
      </c>
      <c r="Q81" s="31">
        <f t="shared" si="3"/>
        <v>2298.6000000000013</v>
      </c>
      <c r="R81" s="31">
        <v>9638</v>
      </c>
    </row>
    <row r="82" spans="1:18" x14ac:dyDescent="0.25">
      <c r="A82" s="40"/>
      <c r="B82" s="33"/>
      <c r="C82" s="6" t="s">
        <v>545</v>
      </c>
      <c r="D82" s="6" t="s">
        <v>545</v>
      </c>
      <c r="E82" s="6" t="s">
        <v>545</v>
      </c>
      <c r="F82" s="6" t="s">
        <v>545</v>
      </c>
      <c r="G82" s="6" t="s">
        <v>545</v>
      </c>
      <c r="H82" s="6" t="s">
        <v>545</v>
      </c>
      <c r="I82" s="6" t="s">
        <v>545</v>
      </c>
      <c r="J82" s="6" t="s">
        <v>545</v>
      </c>
      <c r="K82" s="6" t="s">
        <v>545</v>
      </c>
      <c r="L82" s="6" t="s">
        <v>545</v>
      </c>
      <c r="M82" s="6" t="s">
        <v>545</v>
      </c>
      <c r="N82" s="6" t="s">
        <v>545</v>
      </c>
      <c r="O82" s="6" t="s">
        <v>545</v>
      </c>
      <c r="P82" s="6" t="s">
        <v>545</v>
      </c>
      <c r="Q82" s="6" t="s">
        <v>545</v>
      </c>
      <c r="R82" s="6" t="s">
        <v>545</v>
      </c>
    </row>
    <row r="83" spans="1:18" x14ac:dyDescent="0.25">
      <c r="A83" s="39" t="s">
        <v>796</v>
      </c>
      <c r="C83" s="31"/>
      <c r="M83" s="31"/>
      <c r="Q83" s="31"/>
    </row>
    <row r="84" spans="1:18" x14ac:dyDescent="0.25">
      <c r="A84" s="32" t="s">
        <v>120</v>
      </c>
      <c r="B84" s="31" t="s">
        <v>642</v>
      </c>
      <c r="C84" s="31">
        <v>11069.1</v>
      </c>
      <c r="D84" s="31">
        <v>200</v>
      </c>
      <c r="E84" s="31">
        <v>788</v>
      </c>
      <c r="F84" s="31">
        <v>468</v>
      </c>
      <c r="G84" s="31">
        <v>739.32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f t="shared" si="2"/>
        <v>13264.42</v>
      </c>
      <c r="N84" s="31">
        <v>1556.84</v>
      </c>
      <c r="O84" s="31">
        <v>1272.94</v>
      </c>
      <c r="P84" s="31">
        <v>3271.1399999999994</v>
      </c>
      <c r="Q84" s="31">
        <f t="shared" si="3"/>
        <v>6100.9199999999992</v>
      </c>
      <c r="R84" s="31">
        <v>7163.5</v>
      </c>
    </row>
    <row r="85" spans="1:18" x14ac:dyDescent="0.25">
      <c r="A85" s="32" t="s">
        <v>122</v>
      </c>
      <c r="B85" s="31" t="s">
        <v>643</v>
      </c>
      <c r="C85" s="31">
        <v>13452.6</v>
      </c>
      <c r="D85" s="31">
        <v>400</v>
      </c>
      <c r="E85" s="31">
        <v>991</v>
      </c>
      <c r="F85" s="31">
        <v>603</v>
      </c>
      <c r="G85" s="31">
        <v>739.32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f t="shared" si="2"/>
        <v>16185.92</v>
      </c>
      <c r="N85" s="31">
        <v>2180.88</v>
      </c>
      <c r="O85" s="31">
        <v>1547.04</v>
      </c>
      <c r="P85" s="31">
        <v>0</v>
      </c>
      <c r="Q85" s="31">
        <f t="shared" si="3"/>
        <v>3727.92</v>
      </c>
      <c r="R85" s="31">
        <v>12458</v>
      </c>
    </row>
    <row r="86" spans="1:18" x14ac:dyDescent="0.25">
      <c r="A86" s="32" t="s">
        <v>124</v>
      </c>
      <c r="B86" s="31" t="s">
        <v>644</v>
      </c>
      <c r="C86" s="31">
        <v>11210.53</v>
      </c>
      <c r="D86" s="31">
        <v>200</v>
      </c>
      <c r="E86" s="31">
        <v>815</v>
      </c>
      <c r="F86" s="31">
        <v>479.42</v>
      </c>
      <c r="G86" s="31">
        <v>492.88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f t="shared" si="2"/>
        <v>13197.83</v>
      </c>
      <c r="N86" s="31">
        <v>1542.62</v>
      </c>
      <c r="O86" s="31">
        <v>1333.66</v>
      </c>
      <c r="P86" s="31">
        <v>8453.0499999999993</v>
      </c>
      <c r="Q86" s="31">
        <f t="shared" si="3"/>
        <v>11329.329999999998</v>
      </c>
      <c r="R86" s="31">
        <v>1868.5</v>
      </c>
    </row>
    <row r="87" spans="1:18" x14ac:dyDescent="0.25">
      <c r="A87" s="32" t="s">
        <v>126</v>
      </c>
      <c r="B87" s="31" t="s">
        <v>645</v>
      </c>
      <c r="C87" s="31">
        <v>10307.099999999999</v>
      </c>
      <c r="D87" s="31">
        <v>0</v>
      </c>
      <c r="E87" s="31">
        <v>717</v>
      </c>
      <c r="F87" s="31">
        <v>342.7</v>
      </c>
      <c r="G87" s="31">
        <v>616.1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f t="shared" si="2"/>
        <v>11982.9</v>
      </c>
      <c r="N87" s="31">
        <v>808.52</v>
      </c>
      <c r="O87" s="31">
        <v>1185.32</v>
      </c>
      <c r="P87" s="31">
        <v>4791.0599999999995</v>
      </c>
      <c r="Q87" s="31">
        <f t="shared" si="3"/>
        <v>6784.9</v>
      </c>
      <c r="R87" s="31">
        <v>5198</v>
      </c>
    </row>
    <row r="88" spans="1:18" x14ac:dyDescent="0.25">
      <c r="A88" s="32" t="s">
        <v>128</v>
      </c>
      <c r="B88" s="31" t="s">
        <v>646</v>
      </c>
      <c r="C88" s="31">
        <v>11597.1</v>
      </c>
      <c r="D88" s="31">
        <v>0</v>
      </c>
      <c r="E88" s="31">
        <v>815</v>
      </c>
      <c r="F88" s="31">
        <v>496</v>
      </c>
      <c r="G88" s="31">
        <v>513.4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f t="shared" si="2"/>
        <v>13421.5</v>
      </c>
      <c r="N88" s="31">
        <v>1590.4</v>
      </c>
      <c r="O88" s="31">
        <v>1333.66</v>
      </c>
      <c r="P88" s="31">
        <v>9511.9399999999987</v>
      </c>
      <c r="Q88" s="31">
        <f t="shared" si="3"/>
        <v>12436</v>
      </c>
      <c r="R88" s="31">
        <v>985.5</v>
      </c>
    </row>
    <row r="89" spans="1:18" x14ac:dyDescent="0.25">
      <c r="A89" s="32" t="s">
        <v>132</v>
      </c>
      <c r="B89" s="31" t="s">
        <v>647</v>
      </c>
      <c r="C89" s="31">
        <v>10679.1</v>
      </c>
      <c r="D89" s="31">
        <v>0</v>
      </c>
      <c r="E89" s="31">
        <v>737</v>
      </c>
      <c r="F89" s="31">
        <v>455</v>
      </c>
      <c r="G89" s="31">
        <v>492.88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f t="shared" si="2"/>
        <v>12363.98</v>
      </c>
      <c r="N89" s="31">
        <v>1364.5</v>
      </c>
      <c r="O89" s="31">
        <v>1228.0999999999999</v>
      </c>
      <c r="P89" s="31">
        <v>156.8799999999992</v>
      </c>
      <c r="Q89" s="31">
        <f t="shared" si="3"/>
        <v>2749.4799999999991</v>
      </c>
      <c r="R89" s="31">
        <v>9614.5</v>
      </c>
    </row>
    <row r="90" spans="1:18" x14ac:dyDescent="0.25">
      <c r="A90" s="32" t="s">
        <v>134</v>
      </c>
      <c r="B90" s="31" t="s">
        <v>648</v>
      </c>
      <c r="C90" s="31">
        <v>10679.1</v>
      </c>
      <c r="D90" s="31">
        <v>0</v>
      </c>
      <c r="E90" s="31">
        <v>737</v>
      </c>
      <c r="F90" s="31">
        <v>455</v>
      </c>
      <c r="G90" s="31">
        <v>492.88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f t="shared" si="2"/>
        <v>12363.98</v>
      </c>
      <c r="N90" s="31">
        <v>1364.5</v>
      </c>
      <c r="O90" s="31">
        <v>1228.0999999999999</v>
      </c>
      <c r="P90" s="31">
        <v>156.8799999999992</v>
      </c>
      <c r="Q90" s="31">
        <f t="shared" si="3"/>
        <v>2749.4799999999991</v>
      </c>
      <c r="R90" s="31">
        <v>9614.5</v>
      </c>
    </row>
    <row r="91" spans="1:18" x14ac:dyDescent="0.25">
      <c r="A91" s="32" t="s">
        <v>136</v>
      </c>
      <c r="B91" s="31" t="s">
        <v>649</v>
      </c>
      <c r="C91" s="31">
        <v>12341.1</v>
      </c>
      <c r="D91" s="31">
        <v>400</v>
      </c>
      <c r="E91" s="31">
        <v>815</v>
      </c>
      <c r="F91" s="31">
        <v>496</v>
      </c>
      <c r="G91" s="31">
        <v>492.88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f t="shared" si="2"/>
        <v>14544.98</v>
      </c>
      <c r="N91" s="31">
        <v>1830.38</v>
      </c>
      <c r="O91" s="31">
        <v>1419.22</v>
      </c>
      <c r="P91" s="31">
        <v>11083.88</v>
      </c>
      <c r="Q91" s="31">
        <f t="shared" si="3"/>
        <v>14333.48</v>
      </c>
      <c r="R91" s="31">
        <v>211.5</v>
      </c>
    </row>
    <row r="92" spans="1:18" x14ac:dyDescent="0.25">
      <c r="A92" s="32" t="s">
        <v>138</v>
      </c>
      <c r="B92" s="31" t="s">
        <v>650</v>
      </c>
      <c r="C92" s="31">
        <v>11597.1</v>
      </c>
      <c r="D92" s="31">
        <v>400</v>
      </c>
      <c r="E92" s="31">
        <v>815</v>
      </c>
      <c r="F92" s="31">
        <v>496</v>
      </c>
      <c r="G92" s="31">
        <v>492.88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f t="shared" si="2"/>
        <v>13800.98</v>
      </c>
      <c r="N92" s="31">
        <v>1671.46</v>
      </c>
      <c r="O92" s="31">
        <v>1333.66</v>
      </c>
      <c r="P92" s="31">
        <v>4914.8600000000006</v>
      </c>
      <c r="Q92" s="31">
        <f t="shared" si="3"/>
        <v>7919.9800000000005</v>
      </c>
      <c r="R92" s="31">
        <v>5881</v>
      </c>
    </row>
    <row r="93" spans="1:18" x14ac:dyDescent="0.25">
      <c r="A93" s="32" t="s">
        <v>140</v>
      </c>
      <c r="B93" s="31" t="s">
        <v>651</v>
      </c>
      <c r="C93" s="31">
        <v>11597.1</v>
      </c>
      <c r="D93" s="31">
        <v>0</v>
      </c>
      <c r="E93" s="31">
        <v>815</v>
      </c>
      <c r="F93" s="31">
        <v>496</v>
      </c>
      <c r="G93" s="31">
        <v>492.88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f t="shared" si="2"/>
        <v>13400.98</v>
      </c>
      <c r="N93" s="31">
        <v>1586.02</v>
      </c>
      <c r="O93" s="31">
        <v>1333.66</v>
      </c>
      <c r="P93" s="31">
        <v>3324.2999999999993</v>
      </c>
      <c r="Q93" s="31">
        <f t="shared" si="3"/>
        <v>6243.98</v>
      </c>
      <c r="R93" s="31">
        <v>7157</v>
      </c>
    </row>
    <row r="94" spans="1:18" x14ac:dyDescent="0.25">
      <c r="A94" s="32" t="s">
        <v>142</v>
      </c>
      <c r="B94" s="31" t="s">
        <v>652</v>
      </c>
      <c r="C94" s="31">
        <v>11597.1</v>
      </c>
      <c r="D94" s="31">
        <v>0</v>
      </c>
      <c r="E94" s="31">
        <v>815</v>
      </c>
      <c r="F94" s="31">
        <v>0</v>
      </c>
      <c r="G94" s="31">
        <v>369.66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f t="shared" si="2"/>
        <v>12781.76</v>
      </c>
      <c r="N94" s="31">
        <v>-351.42</v>
      </c>
      <c r="O94" s="31">
        <v>1333.66</v>
      </c>
      <c r="P94" s="31">
        <v>5130.0200000000004</v>
      </c>
      <c r="Q94" s="31">
        <f t="shared" si="3"/>
        <v>6112.26</v>
      </c>
      <c r="R94" s="31">
        <v>6669.5</v>
      </c>
    </row>
    <row r="95" spans="1:18" x14ac:dyDescent="0.25">
      <c r="A95" s="32" t="s">
        <v>144</v>
      </c>
      <c r="B95" s="31" t="s">
        <v>653</v>
      </c>
      <c r="C95" s="31">
        <v>10679.1</v>
      </c>
      <c r="D95" s="31">
        <v>0</v>
      </c>
      <c r="E95" s="31">
        <v>737</v>
      </c>
      <c r="F95" s="31">
        <v>455</v>
      </c>
      <c r="G95" s="31">
        <v>369.66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f t="shared" si="2"/>
        <v>12240.76</v>
      </c>
      <c r="N95" s="31">
        <v>1338.2</v>
      </c>
      <c r="O95" s="31">
        <v>1228.0999999999999</v>
      </c>
      <c r="P95" s="31">
        <v>156.95999999999913</v>
      </c>
      <c r="Q95" s="31">
        <f t="shared" si="3"/>
        <v>2723.2599999999993</v>
      </c>
      <c r="R95" s="31">
        <v>9517.5</v>
      </c>
    </row>
    <row r="96" spans="1:18" x14ac:dyDescent="0.25">
      <c r="A96" s="32" t="s">
        <v>146</v>
      </c>
      <c r="B96" s="31" t="s">
        <v>654</v>
      </c>
      <c r="C96" s="31">
        <v>11597.099999999999</v>
      </c>
      <c r="D96" s="31">
        <v>200</v>
      </c>
      <c r="E96" s="31">
        <v>815</v>
      </c>
      <c r="F96" s="31">
        <v>446.36</v>
      </c>
      <c r="G96" s="31">
        <v>369.66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f t="shared" si="2"/>
        <v>13428.119999999999</v>
      </c>
      <c r="N96" s="31">
        <v>1354.3</v>
      </c>
      <c r="O96" s="31">
        <v>1333.66</v>
      </c>
      <c r="P96" s="31">
        <v>165.65999999999985</v>
      </c>
      <c r="Q96" s="31">
        <f t="shared" si="3"/>
        <v>2853.62</v>
      </c>
      <c r="R96" s="31">
        <v>10574.5</v>
      </c>
    </row>
    <row r="97" spans="1:18" x14ac:dyDescent="0.25">
      <c r="A97" s="32" t="s">
        <v>148</v>
      </c>
      <c r="B97" s="31" t="s">
        <v>655</v>
      </c>
      <c r="C97" s="31">
        <v>11597.1</v>
      </c>
      <c r="D97" s="31">
        <v>400</v>
      </c>
      <c r="E97" s="31">
        <v>815</v>
      </c>
      <c r="F97" s="31">
        <v>496</v>
      </c>
      <c r="G97" s="31">
        <v>246.44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f t="shared" si="2"/>
        <v>13554.54</v>
      </c>
      <c r="N97" s="31">
        <v>1618.82</v>
      </c>
      <c r="O97" s="31">
        <v>1333.66</v>
      </c>
      <c r="P97" s="31">
        <v>4250.0600000000013</v>
      </c>
      <c r="Q97" s="31">
        <f t="shared" si="3"/>
        <v>7202.5400000000009</v>
      </c>
      <c r="R97" s="31">
        <v>6352</v>
      </c>
    </row>
    <row r="98" spans="1:18" x14ac:dyDescent="0.25">
      <c r="A98" s="32" t="s">
        <v>150</v>
      </c>
      <c r="B98" s="31" t="s">
        <v>656</v>
      </c>
      <c r="C98" s="31">
        <v>10679.1</v>
      </c>
      <c r="D98" s="31">
        <v>400</v>
      </c>
      <c r="E98" s="31">
        <v>737</v>
      </c>
      <c r="F98" s="31">
        <v>455</v>
      </c>
      <c r="G98" s="31">
        <v>246.44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f t="shared" si="2"/>
        <v>12517.54</v>
      </c>
      <c r="N98" s="31">
        <v>1397.32</v>
      </c>
      <c r="O98" s="31">
        <v>1228.0999999999999</v>
      </c>
      <c r="P98" s="31">
        <v>4448.6200000000008</v>
      </c>
      <c r="Q98" s="31">
        <f t="shared" si="3"/>
        <v>7074.0400000000009</v>
      </c>
      <c r="R98" s="31">
        <v>5443.5</v>
      </c>
    </row>
    <row r="99" spans="1:18" x14ac:dyDescent="0.25">
      <c r="A99" s="32" t="s">
        <v>152</v>
      </c>
      <c r="B99" s="31" t="s">
        <v>657</v>
      </c>
      <c r="C99" s="31">
        <v>10307.1</v>
      </c>
      <c r="D99" s="31">
        <v>200</v>
      </c>
      <c r="E99" s="31">
        <v>717</v>
      </c>
      <c r="F99" s="31">
        <v>447</v>
      </c>
      <c r="G99" s="31">
        <v>246.44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f t="shared" si="2"/>
        <v>11917.54</v>
      </c>
      <c r="N99" s="31">
        <v>1271.47</v>
      </c>
      <c r="O99" s="31">
        <v>1185.32</v>
      </c>
      <c r="P99" s="31">
        <v>3423.25</v>
      </c>
      <c r="Q99" s="31">
        <f t="shared" si="3"/>
        <v>5880.04</v>
      </c>
      <c r="R99" s="31">
        <v>6037.5</v>
      </c>
    </row>
    <row r="100" spans="1:18" x14ac:dyDescent="0.25">
      <c r="A100" s="32" t="s">
        <v>154</v>
      </c>
      <c r="B100" s="31" t="s">
        <v>658</v>
      </c>
      <c r="C100" s="31">
        <v>11069.1</v>
      </c>
      <c r="D100" s="31">
        <v>0</v>
      </c>
      <c r="E100" s="31">
        <v>788</v>
      </c>
      <c r="F100" s="31">
        <v>468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f t="shared" si="2"/>
        <v>12325.1</v>
      </c>
      <c r="N100" s="31">
        <v>1356.2</v>
      </c>
      <c r="O100" s="31">
        <v>1272.94</v>
      </c>
      <c r="P100" s="31">
        <v>4465.9599999999991</v>
      </c>
      <c r="Q100" s="31">
        <f t="shared" si="3"/>
        <v>7095.0999999999995</v>
      </c>
      <c r="R100" s="31">
        <v>5230</v>
      </c>
    </row>
    <row r="101" spans="1:18" x14ac:dyDescent="0.25">
      <c r="A101" s="32" t="s">
        <v>156</v>
      </c>
      <c r="B101" s="31" t="s">
        <v>659</v>
      </c>
      <c r="C101" s="31">
        <v>11597.1</v>
      </c>
      <c r="D101" s="31">
        <v>400</v>
      </c>
      <c r="E101" s="31">
        <v>815</v>
      </c>
      <c r="F101" s="31">
        <v>496</v>
      </c>
      <c r="G101" s="31">
        <v>0</v>
      </c>
      <c r="H101" s="31">
        <v>2416.06</v>
      </c>
      <c r="I101" s="31">
        <v>0</v>
      </c>
      <c r="J101" s="31">
        <v>0</v>
      </c>
      <c r="K101" s="31">
        <v>0</v>
      </c>
      <c r="L101" s="31">
        <v>0</v>
      </c>
      <c r="M101" s="31">
        <f t="shared" si="2"/>
        <v>15724.16</v>
      </c>
      <c r="N101" s="31">
        <v>1888.8</v>
      </c>
      <c r="O101" s="31">
        <v>1333.66</v>
      </c>
      <c r="P101" s="31">
        <v>5966.7000000000007</v>
      </c>
      <c r="Q101" s="31">
        <f t="shared" si="3"/>
        <v>9189.16</v>
      </c>
      <c r="R101" s="31">
        <v>6535</v>
      </c>
    </row>
    <row r="102" spans="1:18" x14ac:dyDescent="0.25">
      <c r="A102" s="32" t="s">
        <v>158</v>
      </c>
      <c r="B102" s="31" t="s">
        <v>660</v>
      </c>
      <c r="C102" s="31">
        <v>11069.1</v>
      </c>
      <c r="D102" s="31">
        <v>400</v>
      </c>
      <c r="E102" s="31">
        <v>788</v>
      </c>
      <c r="F102" s="31">
        <v>468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f t="shared" si="2"/>
        <v>12725.1</v>
      </c>
      <c r="N102" s="31">
        <v>1441.64</v>
      </c>
      <c r="O102" s="31">
        <v>1272.94</v>
      </c>
      <c r="P102" s="31">
        <v>5695.02</v>
      </c>
      <c r="Q102" s="31">
        <f t="shared" si="3"/>
        <v>8409.6</v>
      </c>
      <c r="R102" s="31">
        <v>4315.5</v>
      </c>
    </row>
    <row r="103" spans="1:18" x14ac:dyDescent="0.25">
      <c r="A103" s="32" t="s">
        <v>160</v>
      </c>
      <c r="B103" s="31" t="s">
        <v>661</v>
      </c>
      <c r="C103" s="31">
        <v>15675</v>
      </c>
      <c r="D103" s="31">
        <v>200</v>
      </c>
      <c r="E103" s="31">
        <v>1128</v>
      </c>
      <c r="F103" s="31">
        <v>703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f t="shared" si="2"/>
        <v>17706</v>
      </c>
      <c r="N103" s="31">
        <v>2505.56</v>
      </c>
      <c r="O103" s="31">
        <v>1802.62</v>
      </c>
      <c r="P103" s="31">
        <v>2985.8199999999997</v>
      </c>
      <c r="Q103" s="31">
        <f t="shared" si="3"/>
        <v>7294</v>
      </c>
      <c r="R103" s="31">
        <v>10412</v>
      </c>
    </row>
    <row r="104" spans="1:18" x14ac:dyDescent="0.25">
      <c r="A104" s="32" t="s">
        <v>162</v>
      </c>
      <c r="B104" s="31" t="s">
        <v>662</v>
      </c>
      <c r="C104" s="31">
        <v>11597.1</v>
      </c>
      <c r="D104" s="31">
        <v>200</v>
      </c>
      <c r="E104" s="31">
        <v>788</v>
      </c>
      <c r="F104" s="31">
        <v>468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f t="shared" si="2"/>
        <v>13053.1</v>
      </c>
      <c r="N104" s="31">
        <v>1511.7</v>
      </c>
      <c r="O104" s="31">
        <v>1333.68</v>
      </c>
      <c r="P104" s="31">
        <v>166.22000000000116</v>
      </c>
      <c r="Q104" s="31">
        <f t="shared" si="3"/>
        <v>3011.6000000000013</v>
      </c>
      <c r="R104" s="31">
        <v>10041.5</v>
      </c>
    </row>
    <row r="105" spans="1:18" x14ac:dyDescent="0.25">
      <c r="A105" s="32" t="s">
        <v>164</v>
      </c>
      <c r="B105" s="31" t="s">
        <v>663</v>
      </c>
      <c r="C105" s="31">
        <v>10679.1</v>
      </c>
      <c r="D105" s="31">
        <v>0</v>
      </c>
      <c r="E105" s="31">
        <v>737</v>
      </c>
      <c r="F105" s="31">
        <v>455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355.97</v>
      </c>
      <c r="M105" s="31">
        <f t="shared" si="2"/>
        <v>12227.07</v>
      </c>
      <c r="N105" s="31">
        <v>1297.25</v>
      </c>
      <c r="O105" s="31">
        <v>1228.0999999999999</v>
      </c>
      <c r="P105" s="31">
        <v>156.71999999999935</v>
      </c>
      <c r="Q105" s="31">
        <f t="shared" si="3"/>
        <v>2682.0699999999993</v>
      </c>
      <c r="R105" s="31">
        <v>9545</v>
      </c>
    </row>
    <row r="106" spans="1:18" x14ac:dyDescent="0.25">
      <c r="A106" s="32" t="s">
        <v>436</v>
      </c>
      <c r="B106" s="31" t="s">
        <v>664</v>
      </c>
      <c r="C106" s="31">
        <v>11069.1</v>
      </c>
      <c r="D106" s="31">
        <v>200</v>
      </c>
      <c r="E106" s="31">
        <v>788</v>
      </c>
      <c r="F106" s="31">
        <v>468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f t="shared" si="2"/>
        <v>12525.1</v>
      </c>
      <c r="N106" s="31">
        <v>1398.92</v>
      </c>
      <c r="O106" s="31">
        <v>1272.94</v>
      </c>
      <c r="P106" s="31">
        <v>0.23999999999978172</v>
      </c>
      <c r="Q106" s="31">
        <f t="shared" si="3"/>
        <v>2672.1</v>
      </c>
      <c r="R106" s="31">
        <v>9853</v>
      </c>
    </row>
    <row r="107" spans="1:18" x14ac:dyDescent="0.25">
      <c r="A107" s="40"/>
      <c r="B107" s="33"/>
      <c r="C107" s="6" t="s">
        <v>545</v>
      </c>
      <c r="D107" s="6" t="s">
        <v>545</v>
      </c>
      <c r="E107" s="6" t="s">
        <v>545</v>
      </c>
      <c r="F107" s="6" t="s">
        <v>545</v>
      </c>
      <c r="G107" s="6" t="s">
        <v>545</v>
      </c>
      <c r="H107" s="6" t="s">
        <v>545</v>
      </c>
      <c r="I107" s="6" t="s">
        <v>545</v>
      </c>
      <c r="J107" s="6" t="s">
        <v>545</v>
      </c>
      <c r="K107" s="6" t="s">
        <v>545</v>
      </c>
      <c r="L107" s="6" t="s">
        <v>545</v>
      </c>
      <c r="M107" s="6" t="s">
        <v>545</v>
      </c>
      <c r="N107" s="6" t="s">
        <v>545</v>
      </c>
      <c r="O107" s="6" t="s">
        <v>545</v>
      </c>
      <c r="P107" s="6" t="s">
        <v>545</v>
      </c>
      <c r="Q107" s="6" t="s">
        <v>545</v>
      </c>
      <c r="R107" s="6" t="s">
        <v>545</v>
      </c>
    </row>
    <row r="108" spans="1:18" x14ac:dyDescent="0.25">
      <c r="A108" s="39" t="s">
        <v>797</v>
      </c>
      <c r="C108" s="31"/>
      <c r="M108" s="31"/>
      <c r="Q108" s="31"/>
    </row>
    <row r="109" spans="1:18" x14ac:dyDescent="0.25">
      <c r="A109" s="32" t="s">
        <v>166</v>
      </c>
      <c r="B109" s="31" t="s">
        <v>665</v>
      </c>
      <c r="C109" s="31">
        <v>11438.1</v>
      </c>
      <c r="D109" s="31">
        <v>0</v>
      </c>
      <c r="E109" s="31">
        <v>802</v>
      </c>
      <c r="F109" s="31">
        <v>482</v>
      </c>
      <c r="G109" s="31">
        <v>739.32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f t="shared" si="2"/>
        <v>13461.42</v>
      </c>
      <c r="N109" s="31">
        <v>1598.92</v>
      </c>
      <c r="O109" s="31">
        <v>1315.38</v>
      </c>
      <c r="P109" s="31">
        <v>5983.619999999999</v>
      </c>
      <c r="Q109" s="31">
        <f t="shared" si="3"/>
        <v>8897.9199999999983</v>
      </c>
      <c r="R109" s="31">
        <v>4563.5</v>
      </c>
    </row>
    <row r="110" spans="1:18" x14ac:dyDescent="0.25">
      <c r="A110" s="32" t="s">
        <v>168</v>
      </c>
      <c r="B110" s="31" t="s">
        <v>666</v>
      </c>
      <c r="C110" s="31">
        <v>10679.1</v>
      </c>
      <c r="D110" s="31">
        <v>0</v>
      </c>
      <c r="E110" s="31">
        <v>737</v>
      </c>
      <c r="F110" s="31">
        <v>455</v>
      </c>
      <c r="G110" s="31">
        <v>739.32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f t="shared" si="2"/>
        <v>12610.42</v>
      </c>
      <c r="N110" s="31">
        <v>1417.14</v>
      </c>
      <c r="O110" s="31">
        <v>1228.0999999999999</v>
      </c>
      <c r="P110" s="31">
        <v>156.68000000000029</v>
      </c>
      <c r="Q110" s="31">
        <f t="shared" si="3"/>
        <v>2801.92</v>
      </c>
      <c r="R110" s="31">
        <v>9808.5</v>
      </c>
    </row>
    <row r="111" spans="1:18" x14ac:dyDescent="0.25">
      <c r="A111" s="32" t="s">
        <v>170</v>
      </c>
      <c r="B111" s="31" t="s">
        <v>667</v>
      </c>
      <c r="C111" s="31">
        <v>10679.1</v>
      </c>
      <c r="D111" s="31">
        <v>0</v>
      </c>
      <c r="E111" s="31">
        <v>737</v>
      </c>
      <c r="F111" s="31">
        <v>455</v>
      </c>
      <c r="G111" s="31">
        <v>616.79999999999995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f t="shared" si="2"/>
        <v>12487.9</v>
      </c>
      <c r="N111" s="31">
        <v>1390.98</v>
      </c>
      <c r="O111" s="31">
        <v>1228.0999999999999</v>
      </c>
      <c r="P111" s="31">
        <v>156.81999999999971</v>
      </c>
      <c r="Q111" s="31">
        <f t="shared" si="3"/>
        <v>2775.8999999999996</v>
      </c>
      <c r="R111" s="31">
        <v>9712</v>
      </c>
    </row>
    <row r="112" spans="1:18" x14ac:dyDescent="0.25">
      <c r="A112" s="32" t="s">
        <v>172</v>
      </c>
      <c r="B112" s="31" t="s">
        <v>668</v>
      </c>
      <c r="C112" s="31">
        <v>10679.1</v>
      </c>
      <c r="D112" s="31">
        <v>0</v>
      </c>
      <c r="E112" s="31">
        <v>737</v>
      </c>
      <c r="F112" s="31">
        <v>455</v>
      </c>
      <c r="G112" s="31">
        <v>739.32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f t="shared" si="2"/>
        <v>12610.42</v>
      </c>
      <c r="N112" s="31">
        <v>1417.14</v>
      </c>
      <c r="O112" s="31">
        <v>1228.0999999999999</v>
      </c>
      <c r="P112" s="31">
        <v>6336.68</v>
      </c>
      <c r="Q112" s="31">
        <f t="shared" si="3"/>
        <v>8981.92</v>
      </c>
      <c r="R112" s="31">
        <v>3628.5</v>
      </c>
    </row>
    <row r="113" spans="1:18" x14ac:dyDescent="0.25">
      <c r="A113" s="32" t="s">
        <v>174</v>
      </c>
      <c r="B113" s="31" t="s">
        <v>669</v>
      </c>
      <c r="C113" s="31">
        <v>10679.1</v>
      </c>
      <c r="D113" s="31">
        <v>400</v>
      </c>
      <c r="E113" s="31">
        <v>737</v>
      </c>
      <c r="F113" s="31">
        <v>455</v>
      </c>
      <c r="G113" s="31">
        <v>616.1</v>
      </c>
      <c r="H113" s="31">
        <v>0</v>
      </c>
      <c r="I113" s="31">
        <v>0</v>
      </c>
      <c r="J113" s="31">
        <v>0</v>
      </c>
      <c r="K113" s="31">
        <v>0</v>
      </c>
      <c r="L113" s="31">
        <v>2326.8000000000002</v>
      </c>
      <c r="M113" s="31">
        <f t="shared" si="2"/>
        <v>15214</v>
      </c>
      <c r="N113" s="31">
        <v>1973.28</v>
      </c>
      <c r="O113" s="31">
        <v>1228.0999999999999</v>
      </c>
      <c r="P113" s="31">
        <v>6850.619999999999</v>
      </c>
      <c r="Q113" s="31">
        <f t="shared" si="3"/>
        <v>10052</v>
      </c>
      <c r="R113" s="31">
        <v>5162</v>
      </c>
    </row>
    <row r="114" spans="1:18" x14ac:dyDescent="0.25">
      <c r="A114" s="32" t="s">
        <v>176</v>
      </c>
      <c r="B114" s="31" t="s">
        <v>670</v>
      </c>
      <c r="C114" s="31">
        <v>10679.1</v>
      </c>
      <c r="D114" s="31">
        <v>200</v>
      </c>
      <c r="E114" s="31">
        <v>737</v>
      </c>
      <c r="F114" s="31">
        <v>455</v>
      </c>
      <c r="G114" s="31">
        <v>616.1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f t="shared" si="2"/>
        <v>12687.2</v>
      </c>
      <c r="N114" s="31">
        <v>1433.54</v>
      </c>
      <c r="O114" s="31">
        <v>1228.0999999999999</v>
      </c>
      <c r="P114" s="31">
        <v>7325.0600000000013</v>
      </c>
      <c r="Q114" s="31">
        <f t="shared" si="3"/>
        <v>9986.7000000000007</v>
      </c>
      <c r="R114" s="31">
        <v>2700.5</v>
      </c>
    </row>
    <row r="115" spans="1:18" x14ac:dyDescent="0.25">
      <c r="A115" s="32" t="s">
        <v>178</v>
      </c>
      <c r="B115" s="31" t="s">
        <v>671</v>
      </c>
      <c r="C115" s="31">
        <v>11438.1</v>
      </c>
      <c r="D115" s="31">
        <v>200</v>
      </c>
      <c r="E115" s="31">
        <v>802</v>
      </c>
      <c r="F115" s="31">
        <v>482</v>
      </c>
      <c r="G115" s="31">
        <v>616.1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f t="shared" si="2"/>
        <v>13538.2</v>
      </c>
      <c r="N115" s="31">
        <v>1615.32</v>
      </c>
      <c r="O115" s="31">
        <v>1315.38</v>
      </c>
      <c r="P115" s="31">
        <v>5866.5</v>
      </c>
      <c r="Q115" s="31">
        <f t="shared" si="3"/>
        <v>8797.2000000000007</v>
      </c>
      <c r="R115" s="31">
        <v>4741</v>
      </c>
    </row>
    <row r="116" spans="1:18" x14ac:dyDescent="0.25">
      <c r="A116" s="32" t="s">
        <v>180</v>
      </c>
      <c r="B116" s="31" t="s">
        <v>672</v>
      </c>
      <c r="C116" s="31">
        <v>10679.1</v>
      </c>
      <c r="D116" s="31">
        <v>0</v>
      </c>
      <c r="E116" s="31">
        <v>737</v>
      </c>
      <c r="F116" s="31">
        <v>455</v>
      </c>
      <c r="G116" s="31">
        <v>616.1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f t="shared" si="2"/>
        <v>12487.2</v>
      </c>
      <c r="N116" s="31">
        <v>1390.82</v>
      </c>
      <c r="O116" s="31">
        <v>1228.0999999999999</v>
      </c>
      <c r="P116" s="31">
        <v>6518.7800000000007</v>
      </c>
      <c r="Q116" s="31">
        <f t="shared" si="3"/>
        <v>9137.7000000000007</v>
      </c>
      <c r="R116" s="31">
        <v>3349.5</v>
      </c>
    </row>
    <row r="117" spans="1:18" x14ac:dyDescent="0.25">
      <c r="A117" s="32" t="s">
        <v>182</v>
      </c>
      <c r="B117" s="31" t="s">
        <v>673</v>
      </c>
      <c r="C117" s="31">
        <v>10679.1</v>
      </c>
      <c r="D117" s="31">
        <v>400</v>
      </c>
      <c r="E117" s="31">
        <v>737</v>
      </c>
      <c r="F117" s="31">
        <v>455</v>
      </c>
      <c r="G117" s="31">
        <v>369.66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f t="shared" si="2"/>
        <v>12640.76</v>
      </c>
      <c r="N117" s="31">
        <v>1423.64</v>
      </c>
      <c r="O117" s="31">
        <v>1228.0999999999999</v>
      </c>
      <c r="P117" s="31">
        <v>6509.02</v>
      </c>
      <c r="Q117" s="31">
        <f t="shared" si="3"/>
        <v>9160.76</v>
      </c>
      <c r="R117" s="31">
        <v>3480</v>
      </c>
    </row>
    <row r="118" spans="1:18" x14ac:dyDescent="0.25">
      <c r="A118" s="32" t="s">
        <v>184</v>
      </c>
      <c r="B118" s="31" t="s">
        <v>674</v>
      </c>
      <c r="C118" s="31">
        <v>10656</v>
      </c>
      <c r="D118" s="31">
        <v>200</v>
      </c>
      <c r="E118" s="31">
        <v>737</v>
      </c>
      <c r="F118" s="31">
        <v>455</v>
      </c>
      <c r="G118" s="31">
        <v>369.66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f t="shared" si="2"/>
        <v>12417.66</v>
      </c>
      <c r="N118" s="31">
        <v>1375.98</v>
      </c>
      <c r="O118" s="31">
        <v>1225.44</v>
      </c>
      <c r="P118" s="31">
        <v>5484.74</v>
      </c>
      <c r="Q118" s="31">
        <f t="shared" si="3"/>
        <v>8086.16</v>
      </c>
      <c r="R118" s="31">
        <v>4331.5</v>
      </c>
    </row>
    <row r="119" spans="1:18" x14ac:dyDescent="0.25">
      <c r="A119" s="32" t="s">
        <v>186</v>
      </c>
      <c r="B119" s="31" t="s">
        <v>675</v>
      </c>
      <c r="C119" s="31">
        <v>10679.1</v>
      </c>
      <c r="D119" s="31">
        <v>200</v>
      </c>
      <c r="E119" s="31">
        <v>737</v>
      </c>
      <c r="F119" s="31">
        <v>455</v>
      </c>
      <c r="G119" s="31">
        <v>369.66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f t="shared" si="2"/>
        <v>12440.76</v>
      </c>
      <c r="N119" s="31">
        <v>1380.92</v>
      </c>
      <c r="O119" s="31">
        <v>1228.0999999999999</v>
      </c>
      <c r="P119" s="31">
        <v>4228.74</v>
      </c>
      <c r="Q119" s="31">
        <f t="shared" si="3"/>
        <v>6837.76</v>
      </c>
      <c r="R119" s="31">
        <v>5603</v>
      </c>
    </row>
    <row r="120" spans="1:18" x14ac:dyDescent="0.25">
      <c r="A120" s="32" t="s">
        <v>188</v>
      </c>
      <c r="B120" s="31" t="s">
        <v>676</v>
      </c>
      <c r="C120" s="31">
        <v>11438.1</v>
      </c>
      <c r="D120" s="31">
        <v>400</v>
      </c>
      <c r="E120" s="31">
        <v>802</v>
      </c>
      <c r="F120" s="31">
        <v>482</v>
      </c>
      <c r="G120" s="31">
        <v>492.88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f t="shared" si="2"/>
        <v>13614.98</v>
      </c>
      <c r="N120" s="31">
        <v>1631.72</v>
      </c>
      <c r="O120" s="31">
        <v>1315.38</v>
      </c>
      <c r="P120" s="31">
        <v>6081.3799999999992</v>
      </c>
      <c r="Q120" s="31">
        <f t="shared" si="3"/>
        <v>9028.48</v>
      </c>
      <c r="R120" s="31">
        <v>4586.5</v>
      </c>
    </row>
    <row r="121" spans="1:18" x14ac:dyDescent="0.25">
      <c r="A121" s="32" t="s">
        <v>190</v>
      </c>
      <c r="B121" s="31" t="s">
        <v>677</v>
      </c>
      <c r="C121" s="31">
        <v>10679.1</v>
      </c>
      <c r="D121" s="31">
        <v>200</v>
      </c>
      <c r="E121" s="31">
        <v>737</v>
      </c>
      <c r="F121" s="31">
        <v>455</v>
      </c>
      <c r="G121" s="31">
        <v>246.44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f t="shared" si="2"/>
        <v>12317.54</v>
      </c>
      <c r="N121" s="31">
        <v>1354.6</v>
      </c>
      <c r="O121" s="31">
        <v>1228.0999999999999</v>
      </c>
      <c r="P121" s="31">
        <v>3974.84</v>
      </c>
      <c r="Q121" s="31">
        <f t="shared" si="3"/>
        <v>6557.54</v>
      </c>
      <c r="R121" s="31">
        <v>5760</v>
      </c>
    </row>
    <row r="122" spans="1:18" x14ac:dyDescent="0.25">
      <c r="A122" s="32" t="s">
        <v>192</v>
      </c>
      <c r="B122" s="31" t="s">
        <v>678</v>
      </c>
      <c r="C122" s="31">
        <v>11382.5</v>
      </c>
      <c r="D122" s="31">
        <v>0</v>
      </c>
      <c r="E122" s="31">
        <v>802</v>
      </c>
      <c r="F122" s="31">
        <v>482</v>
      </c>
      <c r="G122" s="31">
        <v>246.44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f t="shared" ref="M122:M179" si="4">SUM(C122:L122)</f>
        <v>12912.94</v>
      </c>
      <c r="N122" s="31">
        <v>1481.77</v>
      </c>
      <c r="O122" s="31">
        <v>1315.38</v>
      </c>
      <c r="P122" s="31">
        <v>4822.2900000000009</v>
      </c>
      <c r="Q122" s="31">
        <f t="shared" ref="Q122:Q179" si="5">SUM(N122:P122)</f>
        <v>7619.4400000000005</v>
      </c>
      <c r="R122" s="31">
        <v>5293.5</v>
      </c>
    </row>
    <row r="123" spans="1:18" x14ac:dyDescent="0.25">
      <c r="A123" s="32" t="s">
        <v>194</v>
      </c>
      <c r="B123" s="31" t="s">
        <v>679</v>
      </c>
      <c r="C123" s="31">
        <v>10679.1</v>
      </c>
      <c r="D123" s="31">
        <v>0</v>
      </c>
      <c r="E123" s="31">
        <v>737</v>
      </c>
      <c r="F123" s="31">
        <v>455</v>
      </c>
      <c r="G123" s="31">
        <v>246.44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f t="shared" si="4"/>
        <v>12117.54</v>
      </c>
      <c r="N123" s="31">
        <v>1311.88</v>
      </c>
      <c r="O123" s="31">
        <v>1228.0999999999999</v>
      </c>
      <c r="P123" s="31">
        <v>6226.0600000000013</v>
      </c>
      <c r="Q123" s="31">
        <f t="shared" si="5"/>
        <v>8766.0400000000009</v>
      </c>
      <c r="R123" s="31">
        <v>3351.5</v>
      </c>
    </row>
    <row r="124" spans="1:18" x14ac:dyDescent="0.25">
      <c r="A124" s="32" t="s">
        <v>196</v>
      </c>
      <c r="B124" s="31" t="s">
        <v>680</v>
      </c>
      <c r="C124" s="31">
        <v>10679.1</v>
      </c>
      <c r="D124" s="31">
        <v>0</v>
      </c>
      <c r="E124" s="31">
        <v>737</v>
      </c>
      <c r="F124" s="31">
        <v>455</v>
      </c>
      <c r="G124" s="31">
        <v>246.44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f t="shared" si="4"/>
        <v>12117.54</v>
      </c>
      <c r="N124" s="31">
        <v>1311.88</v>
      </c>
      <c r="O124" s="31">
        <v>1228.0999999999999</v>
      </c>
      <c r="P124" s="31">
        <v>1729.0600000000013</v>
      </c>
      <c r="Q124" s="31">
        <f t="shared" si="5"/>
        <v>4269.0400000000009</v>
      </c>
      <c r="R124" s="31">
        <v>7848.5</v>
      </c>
    </row>
    <row r="125" spans="1:18" x14ac:dyDescent="0.25">
      <c r="A125" s="32" t="s">
        <v>198</v>
      </c>
      <c r="B125" s="31" t="s">
        <v>681</v>
      </c>
      <c r="C125" s="31">
        <v>10679.1</v>
      </c>
      <c r="D125" s="31">
        <v>400</v>
      </c>
      <c r="E125" s="31">
        <v>737</v>
      </c>
      <c r="F125" s="31">
        <v>455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f t="shared" si="4"/>
        <v>12271.1</v>
      </c>
      <c r="N125" s="31">
        <v>1344.68</v>
      </c>
      <c r="O125" s="31">
        <v>1228.0999999999999</v>
      </c>
      <c r="P125" s="31">
        <v>3443.8199999999997</v>
      </c>
      <c r="Q125" s="31">
        <f t="shared" si="5"/>
        <v>6016.5999999999995</v>
      </c>
      <c r="R125" s="31">
        <v>6254.5</v>
      </c>
    </row>
    <row r="126" spans="1:18" x14ac:dyDescent="0.25">
      <c r="A126" s="32" t="s">
        <v>200</v>
      </c>
      <c r="B126" s="31" t="s">
        <v>682</v>
      </c>
      <c r="C126" s="31">
        <v>10679.1</v>
      </c>
      <c r="D126" s="31">
        <v>200</v>
      </c>
      <c r="E126" s="31">
        <v>737</v>
      </c>
      <c r="F126" s="31">
        <v>455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f t="shared" si="4"/>
        <v>12071.1</v>
      </c>
      <c r="N126" s="31">
        <v>1301.96</v>
      </c>
      <c r="O126" s="31">
        <v>1228.0999999999999</v>
      </c>
      <c r="P126" s="31">
        <v>157.04000000000087</v>
      </c>
      <c r="Q126" s="31">
        <f t="shared" si="5"/>
        <v>2687.1000000000008</v>
      </c>
      <c r="R126" s="31">
        <v>9384</v>
      </c>
    </row>
    <row r="127" spans="1:18" x14ac:dyDescent="0.25">
      <c r="A127" s="40"/>
      <c r="B127" s="33"/>
      <c r="C127" s="6" t="s">
        <v>545</v>
      </c>
      <c r="D127" s="6" t="s">
        <v>545</v>
      </c>
      <c r="E127" s="6" t="s">
        <v>545</v>
      </c>
      <c r="F127" s="6" t="s">
        <v>545</v>
      </c>
      <c r="G127" s="6" t="s">
        <v>545</v>
      </c>
      <c r="H127" s="6" t="s">
        <v>545</v>
      </c>
      <c r="I127" s="6" t="s">
        <v>545</v>
      </c>
      <c r="J127" s="6" t="s">
        <v>545</v>
      </c>
      <c r="K127" s="6" t="s">
        <v>545</v>
      </c>
      <c r="L127" s="6" t="s">
        <v>545</v>
      </c>
      <c r="M127" s="6" t="s">
        <v>545</v>
      </c>
      <c r="N127" s="6" t="s">
        <v>545</v>
      </c>
      <c r="O127" s="6" t="s">
        <v>545</v>
      </c>
      <c r="P127" s="6" t="s">
        <v>545</v>
      </c>
      <c r="Q127" s="6" t="s">
        <v>545</v>
      </c>
      <c r="R127" s="6" t="s">
        <v>545</v>
      </c>
    </row>
    <row r="128" spans="1:18" x14ac:dyDescent="0.25">
      <c r="A128" s="39" t="s">
        <v>540</v>
      </c>
      <c r="C128" s="31"/>
      <c r="M128" s="31"/>
      <c r="Q128" s="31"/>
    </row>
    <row r="129" spans="1:18" x14ac:dyDescent="0.25">
      <c r="A129" s="32" t="s">
        <v>202</v>
      </c>
      <c r="B129" s="31" t="s">
        <v>683</v>
      </c>
      <c r="C129" s="31">
        <v>13005.9</v>
      </c>
      <c r="D129" s="31">
        <v>0</v>
      </c>
      <c r="E129" s="31">
        <v>941</v>
      </c>
      <c r="F129" s="31">
        <v>645</v>
      </c>
      <c r="G129" s="31">
        <v>616.1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f t="shared" si="4"/>
        <v>15208</v>
      </c>
      <c r="N129" s="31">
        <v>1972</v>
      </c>
      <c r="O129" s="31">
        <v>1495.68</v>
      </c>
      <c r="P129" s="31">
        <v>6665.82</v>
      </c>
      <c r="Q129" s="31">
        <f t="shared" si="5"/>
        <v>10133.5</v>
      </c>
      <c r="R129" s="31">
        <v>5074.5</v>
      </c>
    </row>
    <row r="130" spans="1:18" x14ac:dyDescent="0.25">
      <c r="A130" s="32" t="s">
        <v>204</v>
      </c>
      <c r="B130" s="31" t="s">
        <v>684</v>
      </c>
      <c r="C130" s="31">
        <v>11069.1</v>
      </c>
      <c r="D130" s="31">
        <v>0</v>
      </c>
      <c r="E130" s="31">
        <v>788</v>
      </c>
      <c r="F130" s="31">
        <v>468</v>
      </c>
      <c r="G130" s="31">
        <v>616.1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f t="shared" si="4"/>
        <v>12941.2</v>
      </c>
      <c r="N130" s="31">
        <v>1487.8</v>
      </c>
      <c r="O130" s="31">
        <v>1272.94</v>
      </c>
      <c r="P130" s="31">
        <v>4743.9600000000009</v>
      </c>
      <c r="Q130" s="31">
        <f t="shared" si="5"/>
        <v>7504.7000000000007</v>
      </c>
      <c r="R130" s="31">
        <v>5436.5</v>
      </c>
    </row>
    <row r="131" spans="1:18" x14ac:dyDescent="0.25">
      <c r="A131" s="32" t="s">
        <v>206</v>
      </c>
      <c r="B131" s="31" t="s">
        <v>685</v>
      </c>
      <c r="C131" s="31">
        <v>11069.1</v>
      </c>
      <c r="D131" s="31">
        <v>400</v>
      </c>
      <c r="E131" s="31">
        <v>788</v>
      </c>
      <c r="F131" s="31">
        <v>468</v>
      </c>
      <c r="G131" s="31">
        <v>492.88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f t="shared" si="4"/>
        <v>13217.98</v>
      </c>
      <c r="N131" s="31">
        <v>1546.92</v>
      </c>
      <c r="O131" s="31">
        <v>1272.94</v>
      </c>
      <c r="P131" s="31">
        <v>4743.619999999999</v>
      </c>
      <c r="Q131" s="31">
        <f t="shared" si="5"/>
        <v>7563.48</v>
      </c>
      <c r="R131" s="31">
        <v>5654.5</v>
      </c>
    </row>
    <row r="132" spans="1:18" x14ac:dyDescent="0.25">
      <c r="A132" s="32" t="s">
        <v>208</v>
      </c>
      <c r="B132" s="31" t="s">
        <v>686</v>
      </c>
      <c r="C132" s="31">
        <v>11069.1</v>
      </c>
      <c r="D132" s="31">
        <v>0</v>
      </c>
      <c r="E132" s="31">
        <v>788</v>
      </c>
      <c r="F132" s="31">
        <v>468</v>
      </c>
      <c r="G132" s="31">
        <v>246.44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f t="shared" si="4"/>
        <v>12571.54</v>
      </c>
      <c r="N132" s="31">
        <v>1408.84</v>
      </c>
      <c r="O132" s="31">
        <v>1272.94</v>
      </c>
      <c r="P132" s="31">
        <v>6076.760000000002</v>
      </c>
      <c r="Q132" s="31">
        <f t="shared" si="5"/>
        <v>8758.5400000000009</v>
      </c>
      <c r="R132" s="31">
        <v>3813</v>
      </c>
    </row>
    <row r="133" spans="1:18" x14ac:dyDescent="0.25">
      <c r="A133" s="32" t="s">
        <v>210</v>
      </c>
      <c r="B133" s="31" t="s">
        <v>687</v>
      </c>
      <c r="C133" s="31">
        <v>11069.1</v>
      </c>
      <c r="D133" s="31">
        <v>400</v>
      </c>
      <c r="E133" s="31">
        <v>788</v>
      </c>
      <c r="F133" s="31">
        <v>468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f t="shared" si="4"/>
        <v>12725.1</v>
      </c>
      <c r="N133" s="31">
        <v>1441.64</v>
      </c>
      <c r="O133" s="31">
        <v>1272.94</v>
      </c>
      <c r="P133" s="31">
        <v>5326.52</v>
      </c>
      <c r="Q133" s="31">
        <f t="shared" si="5"/>
        <v>8041.1</v>
      </c>
      <c r="R133" s="31">
        <v>4684</v>
      </c>
    </row>
    <row r="134" spans="1:18" x14ac:dyDescent="0.25">
      <c r="A134" s="32" t="s">
        <v>212</v>
      </c>
      <c r="B134" s="31" t="s">
        <v>688</v>
      </c>
      <c r="C134" s="31">
        <v>11069.1</v>
      </c>
      <c r="D134" s="31">
        <v>0</v>
      </c>
      <c r="E134" s="31">
        <v>788</v>
      </c>
      <c r="F134" s="31">
        <v>468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f t="shared" si="4"/>
        <v>12325.1</v>
      </c>
      <c r="N134" s="31">
        <v>1356.2</v>
      </c>
      <c r="O134" s="31">
        <v>1272.94</v>
      </c>
      <c r="P134" s="31">
        <v>6094.9599999999991</v>
      </c>
      <c r="Q134" s="31">
        <f t="shared" si="5"/>
        <v>8724.0999999999985</v>
      </c>
      <c r="R134" s="31">
        <v>3601</v>
      </c>
    </row>
    <row r="135" spans="1:18" x14ac:dyDescent="0.25">
      <c r="A135" s="40"/>
      <c r="B135" s="33"/>
      <c r="C135" s="6" t="s">
        <v>545</v>
      </c>
      <c r="D135" s="6" t="s">
        <v>545</v>
      </c>
      <c r="E135" s="6" t="s">
        <v>545</v>
      </c>
      <c r="F135" s="6" t="s">
        <v>545</v>
      </c>
      <c r="G135" s="6" t="s">
        <v>545</v>
      </c>
      <c r="H135" s="6" t="s">
        <v>545</v>
      </c>
      <c r="I135" s="6" t="s">
        <v>545</v>
      </c>
      <c r="J135" s="6" t="s">
        <v>545</v>
      </c>
      <c r="K135" s="6" t="s">
        <v>545</v>
      </c>
      <c r="L135" s="6" t="s">
        <v>545</v>
      </c>
      <c r="M135" s="6" t="s">
        <v>545</v>
      </c>
      <c r="N135" s="6" t="s">
        <v>545</v>
      </c>
      <c r="O135" s="6" t="s">
        <v>545</v>
      </c>
      <c r="P135" s="6" t="s">
        <v>545</v>
      </c>
      <c r="Q135" s="6" t="s">
        <v>545</v>
      </c>
      <c r="R135" s="6" t="s">
        <v>545</v>
      </c>
    </row>
    <row r="136" spans="1:18" x14ac:dyDescent="0.25">
      <c r="A136" s="39" t="s">
        <v>541</v>
      </c>
      <c r="C136" s="31"/>
      <c r="M136" s="31"/>
      <c r="Q136" s="31"/>
    </row>
    <row r="137" spans="1:18" x14ac:dyDescent="0.25">
      <c r="A137" s="32" t="s">
        <v>214</v>
      </c>
      <c r="B137" s="31" t="s">
        <v>689</v>
      </c>
      <c r="C137" s="31">
        <v>12138.84</v>
      </c>
      <c r="D137" s="31">
        <v>200</v>
      </c>
      <c r="E137" s="31">
        <v>941</v>
      </c>
      <c r="F137" s="31">
        <v>602</v>
      </c>
      <c r="G137" s="31">
        <v>369.66</v>
      </c>
      <c r="H137" s="31">
        <v>433.53</v>
      </c>
      <c r="I137" s="31">
        <v>0</v>
      </c>
      <c r="J137" s="31">
        <v>0</v>
      </c>
      <c r="K137" s="31">
        <v>0</v>
      </c>
      <c r="L137" s="31">
        <v>867.06</v>
      </c>
      <c r="M137" s="31">
        <f t="shared" si="4"/>
        <v>15552.09</v>
      </c>
      <c r="N137" s="31">
        <v>1999.19</v>
      </c>
      <c r="O137" s="31">
        <v>1495.68</v>
      </c>
      <c r="P137" s="31">
        <v>7922.2200000000012</v>
      </c>
      <c r="Q137" s="31">
        <f t="shared" si="5"/>
        <v>11417.09</v>
      </c>
      <c r="R137" s="31">
        <v>4135</v>
      </c>
    </row>
    <row r="138" spans="1:18" x14ac:dyDescent="0.25">
      <c r="A138" s="32" t="s">
        <v>216</v>
      </c>
      <c r="B138" s="31" t="s">
        <v>690</v>
      </c>
      <c r="C138" s="31">
        <v>11069.1</v>
      </c>
      <c r="D138" s="31">
        <v>400</v>
      </c>
      <c r="E138" s="31">
        <v>788</v>
      </c>
      <c r="F138" s="31">
        <v>468</v>
      </c>
      <c r="G138" s="31">
        <v>246.44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f t="shared" si="4"/>
        <v>12971.54</v>
      </c>
      <c r="N138" s="31">
        <v>1494.28</v>
      </c>
      <c r="O138" s="31">
        <v>1272.94</v>
      </c>
      <c r="P138" s="31">
        <v>6625.32</v>
      </c>
      <c r="Q138" s="31">
        <f t="shared" si="5"/>
        <v>9392.5400000000009</v>
      </c>
      <c r="R138" s="31">
        <v>3579</v>
      </c>
    </row>
    <row r="139" spans="1:18" x14ac:dyDescent="0.25">
      <c r="A139" s="40"/>
      <c r="B139" s="33"/>
      <c r="C139" s="6" t="s">
        <v>545</v>
      </c>
      <c r="D139" s="6" t="s">
        <v>545</v>
      </c>
      <c r="E139" s="6" t="s">
        <v>545</v>
      </c>
      <c r="F139" s="6" t="s">
        <v>545</v>
      </c>
      <c r="G139" s="6" t="s">
        <v>545</v>
      </c>
      <c r="H139" s="6" t="s">
        <v>545</v>
      </c>
      <c r="I139" s="6" t="s">
        <v>545</v>
      </c>
      <c r="J139" s="6" t="s">
        <v>545</v>
      </c>
      <c r="K139" s="6" t="s">
        <v>545</v>
      </c>
      <c r="L139" s="6" t="s">
        <v>545</v>
      </c>
      <c r="M139" s="6" t="s">
        <v>545</v>
      </c>
      <c r="N139" s="6" t="s">
        <v>545</v>
      </c>
      <c r="O139" s="6" t="s">
        <v>545</v>
      </c>
      <c r="P139" s="6" t="s">
        <v>545</v>
      </c>
      <c r="Q139" s="6" t="s">
        <v>545</v>
      </c>
      <c r="R139" s="6" t="s">
        <v>545</v>
      </c>
    </row>
    <row r="140" spans="1:18" x14ac:dyDescent="0.25">
      <c r="A140" s="39" t="s">
        <v>542</v>
      </c>
      <c r="C140" s="31"/>
      <c r="M140" s="31"/>
      <c r="Q140" s="31"/>
    </row>
    <row r="141" spans="1:18" x14ac:dyDescent="0.25">
      <c r="A141" s="32" t="s">
        <v>218</v>
      </c>
      <c r="B141" s="31" t="s">
        <v>691</v>
      </c>
      <c r="C141" s="31">
        <v>12525</v>
      </c>
      <c r="D141" s="31">
        <v>0</v>
      </c>
      <c r="E141" s="31">
        <v>903</v>
      </c>
      <c r="F141" s="31">
        <v>549</v>
      </c>
      <c r="G141" s="31">
        <v>739.32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f t="shared" si="4"/>
        <v>14716.32</v>
      </c>
      <c r="N141" s="31">
        <v>1866.96</v>
      </c>
      <c r="O141" s="31">
        <v>1440.38</v>
      </c>
      <c r="P141" s="31">
        <v>4150.9799999999996</v>
      </c>
      <c r="Q141" s="31">
        <f t="shared" si="5"/>
        <v>7458.32</v>
      </c>
      <c r="R141" s="31">
        <v>7258</v>
      </c>
    </row>
    <row r="142" spans="1:18" x14ac:dyDescent="0.25">
      <c r="A142" s="32" t="s">
        <v>220</v>
      </c>
      <c r="B142" s="31" t="s">
        <v>692</v>
      </c>
      <c r="C142" s="31">
        <v>10679.1</v>
      </c>
      <c r="D142" s="31">
        <v>0</v>
      </c>
      <c r="E142" s="31">
        <v>737</v>
      </c>
      <c r="F142" s="31">
        <v>455</v>
      </c>
      <c r="G142" s="31">
        <v>616.1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f t="shared" si="4"/>
        <v>12487.2</v>
      </c>
      <c r="N142" s="31">
        <v>1390.82</v>
      </c>
      <c r="O142" s="31">
        <v>1228.0999999999999</v>
      </c>
      <c r="P142" s="31">
        <v>3945.7800000000007</v>
      </c>
      <c r="Q142" s="31">
        <f t="shared" si="5"/>
        <v>6564.7000000000007</v>
      </c>
      <c r="R142" s="31">
        <v>5922.5</v>
      </c>
    </row>
    <row r="143" spans="1:18" x14ac:dyDescent="0.25">
      <c r="A143" s="32" t="s">
        <v>222</v>
      </c>
      <c r="B143" s="31" t="s">
        <v>693</v>
      </c>
      <c r="C143" s="31">
        <v>12525</v>
      </c>
      <c r="D143" s="31">
        <v>0</v>
      </c>
      <c r="E143" s="31">
        <v>903</v>
      </c>
      <c r="F143" s="31">
        <v>549</v>
      </c>
      <c r="G143" s="31">
        <v>616.1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f t="shared" si="4"/>
        <v>14593.1</v>
      </c>
      <c r="N143" s="31">
        <v>1840.64</v>
      </c>
      <c r="O143" s="31">
        <v>1440.38</v>
      </c>
      <c r="P143" s="31">
        <v>175.07999999999993</v>
      </c>
      <c r="Q143" s="31">
        <f t="shared" si="5"/>
        <v>3456.1000000000004</v>
      </c>
      <c r="R143" s="31">
        <v>11137</v>
      </c>
    </row>
    <row r="144" spans="1:18" x14ac:dyDescent="0.25">
      <c r="A144" s="32" t="s">
        <v>224</v>
      </c>
      <c r="B144" s="31" t="s">
        <v>694</v>
      </c>
      <c r="C144" s="31">
        <v>12525</v>
      </c>
      <c r="D144" s="31">
        <v>0</v>
      </c>
      <c r="E144" s="31">
        <v>903</v>
      </c>
      <c r="F144" s="31">
        <v>549</v>
      </c>
      <c r="G144" s="31">
        <v>492.88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f t="shared" si="4"/>
        <v>14469.88</v>
      </c>
      <c r="N144" s="31">
        <v>1814.34</v>
      </c>
      <c r="O144" s="31">
        <v>1440.38</v>
      </c>
      <c r="P144" s="31">
        <v>8179.16</v>
      </c>
      <c r="Q144" s="31">
        <f t="shared" si="5"/>
        <v>11433.880000000001</v>
      </c>
      <c r="R144" s="31">
        <v>3036</v>
      </c>
    </row>
    <row r="145" spans="1:18" x14ac:dyDescent="0.25">
      <c r="A145" s="32" t="s">
        <v>226</v>
      </c>
      <c r="B145" s="31" t="s">
        <v>695</v>
      </c>
      <c r="C145" s="31">
        <v>12492.53</v>
      </c>
      <c r="D145" s="31">
        <v>0</v>
      </c>
      <c r="E145" s="31">
        <v>903</v>
      </c>
      <c r="F145" s="31">
        <v>549</v>
      </c>
      <c r="G145" s="31">
        <v>492.88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f t="shared" si="4"/>
        <v>14437.41</v>
      </c>
      <c r="N145" s="31">
        <v>1807.4</v>
      </c>
      <c r="O145" s="31">
        <v>1440.38</v>
      </c>
      <c r="P145" s="31">
        <v>7660.6299999999992</v>
      </c>
      <c r="Q145" s="31">
        <f t="shared" si="5"/>
        <v>10908.41</v>
      </c>
      <c r="R145" s="31">
        <v>3529</v>
      </c>
    </row>
    <row r="146" spans="1:18" x14ac:dyDescent="0.25">
      <c r="A146" s="32" t="s">
        <v>228</v>
      </c>
      <c r="B146" s="31" t="s">
        <v>696</v>
      </c>
      <c r="C146" s="31">
        <v>12057.9</v>
      </c>
      <c r="D146" s="31">
        <v>0</v>
      </c>
      <c r="E146" s="31">
        <v>915</v>
      </c>
      <c r="F146" s="31">
        <v>616</v>
      </c>
      <c r="G146" s="31">
        <v>492.88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f t="shared" si="4"/>
        <v>14081.779999999999</v>
      </c>
      <c r="N146" s="31">
        <v>1731.44</v>
      </c>
      <c r="O146" s="31">
        <v>1386.66</v>
      </c>
      <c r="P146" s="31">
        <v>3286.6799999999985</v>
      </c>
      <c r="Q146" s="31">
        <f t="shared" si="5"/>
        <v>6404.7799999999988</v>
      </c>
      <c r="R146" s="31">
        <v>7677</v>
      </c>
    </row>
    <row r="147" spans="1:18" x14ac:dyDescent="0.25">
      <c r="A147" s="32" t="s">
        <v>230</v>
      </c>
      <c r="B147" s="31" t="s">
        <v>697</v>
      </c>
      <c r="C147" s="31">
        <v>11426.19</v>
      </c>
      <c r="D147" s="31">
        <v>0</v>
      </c>
      <c r="E147" s="31">
        <v>802</v>
      </c>
      <c r="F147" s="31">
        <v>482</v>
      </c>
      <c r="G147" s="31">
        <v>492.88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f t="shared" si="4"/>
        <v>13203.07</v>
      </c>
      <c r="N147" s="31">
        <v>1543.74</v>
      </c>
      <c r="O147" s="31">
        <v>1315.38</v>
      </c>
      <c r="P147" s="31">
        <v>8066.9500000000007</v>
      </c>
      <c r="Q147" s="31">
        <f t="shared" si="5"/>
        <v>10926.07</v>
      </c>
      <c r="R147" s="31">
        <v>2277</v>
      </c>
    </row>
    <row r="148" spans="1:18" x14ac:dyDescent="0.25">
      <c r="A148" s="32" t="s">
        <v>232</v>
      </c>
      <c r="B148" s="31" t="s">
        <v>698</v>
      </c>
      <c r="C148" s="31">
        <v>12525</v>
      </c>
      <c r="D148" s="31">
        <v>0</v>
      </c>
      <c r="E148" s="31">
        <v>903</v>
      </c>
      <c r="F148" s="31">
        <v>549</v>
      </c>
      <c r="G148" s="31">
        <v>492.88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f t="shared" si="4"/>
        <v>14469.88</v>
      </c>
      <c r="N148" s="31">
        <v>1814.34</v>
      </c>
      <c r="O148" s="31">
        <v>1440.38</v>
      </c>
      <c r="P148" s="31">
        <v>8245.16</v>
      </c>
      <c r="Q148" s="31">
        <f t="shared" si="5"/>
        <v>11499.880000000001</v>
      </c>
      <c r="R148" s="31">
        <v>2970</v>
      </c>
    </row>
    <row r="149" spans="1:18" x14ac:dyDescent="0.25">
      <c r="A149" s="32" t="s">
        <v>234</v>
      </c>
      <c r="B149" s="31" t="s">
        <v>699</v>
      </c>
      <c r="C149" s="31">
        <v>12019.380000000001</v>
      </c>
      <c r="D149" s="31">
        <v>0</v>
      </c>
      <c r="E149" s="31">
        <v>915</v>
      </c>
      <c r="F149" s="31">
        <v>554.4</v>
      </c>
      <c r="G149" s="31">
        <v>492.88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f t="shared" si="4"/>
        <v>13981.66</v>
      </c>
      <c r="N149" s="31">
        <v>1457.74</v>
      </c>
      <c r="O149" s="31">
        <v>1386.64</v>
      </c>
      <c r="P149" s="31">
        <v>6815.2799999999988</v>
      </c>
      <c r="Q149" s="31">
        <f t="shared" si="5"/>
        <v>9659.66</v>
      </c>
      <c r="R149" s="31">
        <v>4322</v>
      </c>
    </row>
    <row r="150" spans="1:18" x14ac:dyDescent="0.25">
      <c r="A150" s="32" t="s">
        <v>236</v>
      </c>
      <c r="B150" s="31" t="s">
        <v>700</v>
      </c>
      <c r="C150" s="31">
        <v>12525</v>
      </c>
      <c r="D150" s="31">
        <v>0</v>
      </c>
      <c r="E150" s="31">
        <v>903</v>
      </c>
      <c r="F150" s="31">
        <v>549</v>
      </c>
      <c r="G150" s="31">
        <v>492.88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f t="shared" si="4"/>
        <v>14469.88</v>
      </c>
      <c r="N150" s="31">
        <v>1814.34</v>
      </c>
      <c r="O150" s="31">
        <v>1440.38</v>
      </c>
      <c r="P150" s="31">
        <v>6571.16</v>
      </c>
      <c r="Q150" s="31">
        <f t="shared" si="5"/>
        <v>9825.880000000001</v>
      </c>
      <c r="R150" s="31">
        <v>4644</v>
      </c>
    </row>
    <row r="151" spans="1:18" x14ac:dyDescent="0.25">
      <c r="A151" s="32" t="s">
        <v>238</v>
      </c>
      <c r="B151" s="31" t="s">
        <v>701</v>
      </c>
      <c r="C151" s="31">
        <v>10679.1</v>
      </c>
      <c r="D151" s="31">
        <v>0</v>
      </c>
      <c r="E151" s="31">
        <v>737</v>
      </c>
      <c r="F151" s="31">
        <v>197.12</v>
      </c>
      <c r="G151" s="31">
        <v>369.66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f t="shared" si="4"/>
        <v>11982.880000000001</v>
      </c>
      <c r="N151" s="31">
        <v>393.76</v>
      </c>
      <c r="O151" s="31">
        <v>1228.0999999999999</v>
      </c>
      <c r="P151" s="31">
        <v>156.52000000000044</v>
      </c>
      <c r="Q151" s="31">
        <f t="shared" si="5"/>
        <v>1778.3800000000003</v>
      </c>
      <c r="R151" s="31">
        <v>10204.5</v>
      </c>
    </row>
    <row r="152" spans="1:18" x14ac:dyDescent="0.25">
      <c r="A152" s="32" t="s">
        <v>240</v>
      </c>
      <c r="B152" s="31" t="s">
        <v>702</v>
      </c>
      <c r="C152" s="31">
        <v>8995.77</v>
      </c>
      <c r="D152" s="31">
        <v>0</v>
      </c>
      <c r="E152" s="31">
        <v>687</v>
      </c>
      <c r="F152" s="31">
        <v>462</v>
      </c>
      <c r="G152" s="31">
        <v>369.66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f t="shared" si="4"/>
        <v>10514.43</v>
      </c>
      <c r="N152" s="31">
        <v>1015.45</v>
      </c>
      <c r="O152" s="31">
        <v>1040</v>
      </c>
      <c r="P152" s="31">
        <v>3640.4799999999996</v>
      </c>
      <c r="Q152" s="31">
        <f t="shared" si="5"/>
        <v>5695.9299999999994</v>
      </c>
      <c r="R152" s="31">
        <v>4818.5</v>
      </c>
    </row>
    <row r="153" spans="1:18" x14ac:dyDescent="0.25">
      <c r="A153" s="32" t="s">
        <v>242</v>
      </c>
      <c r="B153" s="31" t="s">
        <v>703</v>
      </c>
      <c r="C153" s="31">
        <v>12525</v>
      </c>
      <c r="D153" s="31">
        <v>0</v>
      </c>
      <c r="E153" s="31">
        <v>903</v>
      </c>
      <c r="F153" s="31">
        <v>549</v>
      </c>
      <c r="G153" s="31">
        <v>369.66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f t="shared" si="4"/>
        <v>14346.66</v>
      </c>
      <c r="N153" s="31">
        <v>1788.02</v>
      </c>
      <c r="O153" s="31">
        <v>1440.38</v>
      </c>
      <c r="P153" s="31">
        <v>4816.76</v>
      </c>
      <c r="Q153" s="31">
        <f t="shared" si="5"/>
        <v>8045.16</v>
      </c>
      <c r="R153" s="31">
        <v>6301.5</v>
      </c>
    </row>
    <row r="154" spans="1:18" x14ac:dyDescent="0.25">
      <c r="A154" s="32" t="s">
        <v>244</v>
      </c>
      <c r="B154" s="31" t="s">
        <v>704</v>
      </c>
      <c r="C154" s="31">
        <v>7366.5</v>
      </c>
      <c r="D154" s="31">
        <v>400</v>
      </c>
      <c r="E154" s="31">
        <v>547</v>
      </c>
      <c r="F154" s="31">
        <v>340</v>
      </c>
      <c r="G154" s="31">
        <v>308.04000000000002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f t="shared" si="4"/>
        <v>8961.5400000000009</v>
      </c>
      <c r="N154" s="31">
        <v>755.18</v>
      </c>
      <c r="O154" s="31">
        <v>847.14</v>
      </c>
      <c r="P154" s="31">
        <v>0.22000000000116415</v>
      </c>
      <c r="Q154" s="31">
        <f t="shared" si="5"/>
        <v>1602.5400000000011</v>
      </c>
      <c r="R154" s="31">
        <v>7359</v>
      </c>
    </row>
    <row r="155" spans="1:18" x14ac:dyDescent="0.25">
      <c r="A155" s="32" t="s">
        <v>246</v>
      </c>
      <c r="B155" s="31" t="s">
        <v>705</v>
      </c>
      <c r="C155" s="31">
        <v>12385.84</v>
      </c>
      <c r="D155" s="31">
        <v>0</v>
      </c>
      <c r="E155" s="31">
        <v>903</v>
      </c>
      <c r="F155" s="31">
        <v>549</v>
      </c>
      <c r="G155" s="31">
        <v>369.66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f t="shared" si="4"/>
        <v>14207.5</v>
      </c>
      <c r="N155" s="31">
        <v>1758.28</v>
      </c>
      <c r="O155" s="31">
        <v>1440.38</v>
      </c>
      <c r="P155" s="31">
        <v>7991.34</v>
      </c>
      <c r="Q155" s="31">
        <f t="shared" si="5"/>
        <v>11190</v>
      </c>
      <c r="R155" s="31">
        <v>3017.5</v>
      </c>
    </row>
    <row r="156" spans="1:18" x14ac:dyDescent="0.25">
      <c r="A156" s="32" t="s">
        <v>248</v>
      </c>
      <c r="B156" s="31" t="s">
        <v>706</v>
      </c>
      <c r="C156" s="31">
        <v>12525</v>
      </c>
      <c r="D156" s="31">
        <v>0</v>
      </c>
      <c r="E156" s="31">
        <v>903</v>
      </c>
      <c r="F156" s="31">
        <v>0</v>
      </c>
      <c r="G156" s="31">
        <v>308.04000000000002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f t="shared" si="4"/>
        <v>13736.04</v>
      </c>
      <c r="N156" s="31">
        <v>-349.74</v>
      </c>
      <c r="O156" s="31">
        <v>1440.38</v>
      </c>
      <c r="P156" s="31">
        <v>8093.9000000000015</v>
      </c>
      <c r="Q156" s="31">
        <f t="shared" si="5"/>
        <v>9184.5400000000009</v>
      </c>
      <c r="R156" s="31">
        <v>4551.5</v>
      </c>
    </row>
    <row r="157" spans="1:18" x14ac:dyDescent="0.25">
      <c r="A157" s="32" t="s">
        <v>250</v>
      </c>
      <c r="B157" s="31" t="s">
        <v>707</v>
      </c>
      <c r="C157" s="31">
        <v>12525</v>
      </c>
      <c r="D157" s="31">
        <v>0</v>
      </c>
      <c r="E157" s="31">
        <v>903</v>
      </c>
      <c r="F157" s="31">
        <v>549</v>
      </c>
      <c r="G157" s="31">
        <v>308.04000000000002</v>
      </c>
      <c r="H157" s="31">
        <v>0</v>
      </c>
      <c r="I157" s="31">
        <v>0</v>
      </c>
      <c r="J157" s="31">
        <v>0</v>
      </c>
      <c r="K157" s="31">
        <v>0</v>
      </c>
      <c r="L157" s="31">
        <v>0</v>
      </c>
      <c r="M157" s="31">
        <f t="shared" si="4"/>
        <v>14285.04</v>
      </c>
      <c r="N157" s="31">
        <v>1774.84</v>
      </c>
      <c r="O157" s="31">
        <v>1440.38</v>
      </c>
      <c r="P157" s="31">
        <v>5543.32</v>
      </c>
      <c r="Q157" s="31">
        <f t="shared" si="5"/>
        <v>8758.5400000000009</v>
      </c>
      <c r="R157" s="31">
        <v>5526.5</v>
      </c>
    </row>
    <row r="158" spans="1:18" x14ac:dyDescent="0.25">
      <c r="A158" s="32" t="s">
        <v>252</v>
      </c>
      <c r="B158" s="31" t="s">
        <v>708</v>
      </c>
      <c r="C158" s="31">
        <v>12839</v>
      </c>
      <c r="D158" s="31">
        <v>0</v>
      </c>
      <c r="E158" s="31">
        <v>1016</v>
      </c>
      <c r="F158" s="31">
        <v>661.2</v>
      </c>
      <c r="G158" s="31">
        <v>246.44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f t="shared" si="4"/>
        <v>14762.640000000001</v>
      </c>
      <c r="N158" s="31">
        <v>1783.9</v>
      </c>
      <c r="O158" s="31">
        <v>1501.44</v>
      </c>
      <c r="P158" s="31">
        <v>5008.8000000000011</v>
      </c>
      <c r="Q158" s="31">
        <f t="shared" si="5"/>
        <v>8294.1400000000012</v>
      </c>
      <c r="R158" s="31">
        <v>6468.5</v>
      </c>
    </row>
    <row r="159" spans="1:18" x14ac:dyDescent="0.25">
      <c r="A159" s="32" t="s">
        <v>254</v>
      </c>
      <c r="B159" s="31" t="s">
        <v>709</v>
      </c>
      <c r="C159" s="31">
        <v>13056</v>
      </c>
      <c r="D159" s="31">
        <v>0</v>
      </c>
      <c r="E159" s="31">
        <v>1016</v>
      </c>
      <c r="F159" s="31">
        <v>547.20000000000005</v>
      </c>
      <c r="G159" s="31">
        <v>246.44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f t="shared" si="4"/>
        <v>14865.640000000001</v>
      </c>
      <c r="N159" s="31">
        <v>1385.22</v>
      </c>
      <c r="O159" s="31">
        <v>1501.44</v>
      </c>
      <c r="P159" s="31">
        <v>6568.4800000000014</v>
      </c>
      <c r="Q159" s="31">
        <f t="shared" si="5"/>
        <v>9455.1400000000012</v>
      </c>
      <c r="R159" s="31">
        <v>5410.5</v>
      </c>
    </row>
    <row r="160" spans="1:18" x14ac:dyDescent="0.25">
      <c r="A160" s="32" t="s">
        <v>256</v>
      </c>
      <c r="B160" s="31" t="s">
        <v>710</v>
      </c>
      <c r="C160" s="31">
        <v>12521.52</v>
      </c>
      <c r="D160" s="31">
        <v>0</v>
      </c>
      <c r="E160" s="31">
        <v>903</v>
      </c>
      <c r="F160" s="31">
        <v>549</v>
      </c>
      <c r="G160" s="31">
        <v>246.44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f t="shared" si="4"/>
        <v>14219.960000000001</v>
      </c>
      <c r="N160" s="31">
        <v>1760.95</v>
      </c>
      <c r="O160" s="31">
        <v>1440.38</v>
      </c>
      <c r="P160" s="31">
        <v>2499.130000000001</v>
      </c>
      <c r="Q160" s="31">
        <f t="shared" si="5"/>
        <v>5700.4600000000009</v>
      </c>
      <c r="R160" s="31">
        <v>8519.5</v>
      </c>
    </row>
    <row r="161" spans="1:18" x14ac:dyDescent="0.25">
      <c r="A161" s="32" t="s">
        <v>258</v>
      </c>
      <c r="B161" s="31" t="s">
        <v>711</v>
      </c>
      <c r="C161" s="31">
        <v>13056</v>
      </c>
      <c r="D161" s="31">
        <v>0</v>
      </c>
      <c r="E161" s="31">
        <v>1016</v>
      </c>
      <c r="F161" s="31">
        <v>684</v>
      </c>
      <c r="G161" s="31">
        <v>246.44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f t="shared" si="4"/>
        <v>15002.44</v>
      </c>
      <c r="N161" s="31">
        <v>1928.08</v>
      </c>
      <c r="O161" s="31">
        <v>1501.44</v>
      </c>
      <c r="P161" s="31">
        <v>6315.42</v>
      </c>
      <c r="Q161" s="31">
        <f t="shared" si="5"/>
        <v>9744.94</v>
      </c>
      <c r="R161" s="31">
        <v>5257.5</v>
      </c>
    </row>
    <row r="162" spans="1:18" x14ac:dyDescent="0.25">
      <c r="A162" s="32" t="s">
        <v>260</v>
      </c>
      <c r="B162" s="31" t="s">
        <v>712</v>
      </c>
      <c r="C162" s="31">
        <v>13056</v>
      </c>
      <c r="D162" s="31">
        <v>0</v>
      </c>
      <c r="E162" s="31">
        <v>1016</v>
      </c>
      <c r="F162" s="31">
        <v>684</v>
      </c>
      <c r="G162" s="31">
        <v>246.44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f t="shared" si="4"/>
        <v>15002.44</v>
      </c>
      <c r="N162" s="31">
        <v>1928.08</v>
      </c>
      <c r="O162" s="31">
        <v>1501.44</v>
      </c>
      <c r="P162" s="31">
        <v>6482.92</v>
      </c>
      <c r="Q162" s="31">
        <f t="shared" si="5"/>
        <v>9912.44</v>
      </c>
      <c r="R162" s="31">
        <v>5090</v>
      </c>
    </row>
    <row r="163" spans="1:18" x14ac:dyDescent="0.25">
      <c r="A163" s="32" t="s">
        <v>262</v>
      </c>
      <c r="B163" s="31" t="s">
        <v>713</v>
      </c>
      <c r="C163" s="31">
        <v>10050.219999999999</v>
      </c>
      <c r="D163" s="31">
        <v>0</v>
      </c>
      <c r="E163" s="31">
        <v>737</v>
      </c>
      <c r="F163" s="31">
        <v>455</v>
      </c>
      <c r="G163" s="31">
        <v>246.44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f t="shared" si="4"/>
        <v>11488.66</v>
      </c>
      <c r="N163" s="31">
        <v>1192.9000000000001</v>
      </c>
      <c r="O163" s="31">
        <v>1228.0999999999999</v>
      </c>
      <c r="P163" s="31">
        <v>5497.16</v>
      </c>
      <c r="Q163" s="31">
        <f t="shared" si="5"/>
        <v>7918.16</v>
      </c>
      <c r="R163" s="31">
        <v>3570.5</v>
      </c>
    </row>
    <row r="164" spans="1:18" x14ac:dyDescent="0.25">
      <c r="A164" s="32" t="s">
        <v>264</v>
      </c>
      <c r="B164" s="31" t="s">
        <v>714</v>
      </c>
      <c r="C164" s="31">
        <v>13056</v>
      </c>
      <c r="D164" s="31">
        <v>0</v>
      </c>
      <c r="E164" s="31">
        <v>1016</v>
      </c>
      <c r="F164" s="31">
        <v>684</v>
      </c>
      <c r="G164" s="31">
        <v>246.44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f t="shared" si="4"/>
        <v>15002.44</v>
      </c>
      <c r="N164" s="31">
        <v>1928.08</v>
      </c>
      <c r="O164" s="31">
        <v>1501.44</v>
      </c>
      <c r="P164" s="31">
        <v>5081.42</v>
      </c>
      <c r="Q164" s="31">
        <f t="shared" si="5"/>
        <v>8510.94</v>
      </c>
      <c r="R164" s="31">
        <v>6491.5</v>
      </c>
    </row>
    <row r="165" spans="1:18" x14ac:dyDescent="0.25">
      <c r="A165" s="32" t="s">
        <v>266</v>
      </c>
      <c r="B165" s="31" t="s">
        <v>715</v>
      </c>
      <c r="C165" s="31">
        <v>13056</v>
      </c>
      <c r="D165" s="31">
        <v>0</v>
      </c>
      <c r="E165" s="31">
        <v>1016</v>
      </c>
      <c r="F165" s="31">
        <v>684</v>
      </c>
      <c r="G165" s="31">
        <v>246.44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f t="shared" si="4"/>
        <v>15002.44</v>
      </c>
      <c r="N165" s="31">
        <v>1928.08</v>
      </c>
      <c r="O165" s="31">
        <v>1501.44</v>
      </c>
      <c r="P165" s="31">
        <v>2872.42</v>
      </c>
      <c r="Q165" s="31">
        <f t="shared" si="5"/>
        <v>6301.9400000000005</v>
      </c>
      <c r="R165" s="31">
        <v>8700.5</v>
      </c>
    </row>
    <row r="166" spans="1:18" x14ac:dyDescent="0.25">
      <c r="A166" s="32" t="s">
        <v>268</v>
      </c>
      <c r="B166" s="31" t="s">
        <v>716</v>
      </c>
      <c r="C166" s="31">
        <v>12525</v>
      </c>
      <c r="D166" s="31">
        <v>200</v>
      </c>
      <c r="E166" s="31">
        <v>903</v>
      </c>
      <c r="F166" s="31">
        <v>549</v>
      </c>
      <c r="G166" s="31">
        <v>246.44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f t="shared" si="4"/>
        <v>14423.44</v>
      </c>
      <c r="N166" s="31">
        <v>1804.42</v>
      </c>
      <c r="O166" s="31">
        <v>1440.38</v>
      </c>
      <c r="P166" s="31">
        <v>5543.1399999999994</v>
      </c>
      <c r="Q166" s="31">
        <f t="shared" si="5"/>
        <v>8787.9399999999987</v>
      </c>
      <c r="R166" s="31">
        <v>5635.5</v>
      </c>
    </row>
    <row r="167" spans="1:18" x14ac:dyDescent="0.25">
      <c r="A167" s="32" t="s">
        <v>270</v>
      </c>
      <c r="B167" s="31" t="s">
        <v>717</v>
      </c>
      <c r="C167" s="31">
        <v>10007.200000000001</v>
      </c>
      <c r="D167" s="31">
        <v>0</v>
      </c>
      <c r="E167" s="31">
        <v>737</v>
      </c>
      <c r="F167" s="31">
        <v>439.74</v>
      </c>
      <c r="G167" s="31">
        <v>246.44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f t="shared" si="4"/>
        <v>11430.380000000001</v>
      </c>
      <c r="N167" s="31">
        <v>1181.54</v>
      </c>
      <c r="O167" s="31">
        <v>1228.0999999999999</v>
      </c>
      <c r="P167" s="31">
        <v>5496.7400000000016</v>
      </c>
      <c r="Q167" s="31">
        <f t="shared" si="5"/>
        <v>7906.380000000001</v>
      </c>
      <c r="R167" s="31">
        <v>3524</v>
      </c>
    </row>
    <row r="168" spans="1:18" x14ac:dyDescent="0.25">
      <c r="A168" s="32" t="s">
        <v>272</v>
      </c>
      <c r="B168" s="31" t="s">
        <v>718</v>
      </c>
      <c r="C168" s="31">
        <v>12107.5</v>
      </c>
      <c r="D168" s="31">
        <v>200</v>
      </c>
      <c r="E168" s="31">
        <v>903</v>
      </c>
      <c r="F168" s="31">
        <v>530.70000000000005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f t="shared" si="4"/>
        <v>13741.2</v>
      </c>
      <c r="N168" s="31">
        <v>1658.69</v>
      </c>
      <c r="O168" s="31">
        <v>1440.38</v>
      </c>
      <c r="P168" s="31">
        <v>2443.630000000001</v>
      </c>
      <c r="Q168" s="31">
        <f t="shared" si="5"/>
        <v>5542.7000000000007</v>
      </c>
      <c r="R168" s="31">
        <v>8198.5</v>
      </c>
    </row>
    <row r="169" spans="1:18" x14ac:dyDescent="0.25">
      <c r="A169" s="32" t="s">
        <v>274</v>
      </c>
      <c r="B169" s="31" t="s">
        <v>719</v>
      </c>
      <c r="C169" s="31">
        <v>13056</v>
      </c>
      <c r="D169" s="31">
        <v>200</v>
      </c>
      <c r="E169" s="31">
        <v>1016</v>
      </c>
      <c r="F169" s="31">
        <v>684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f t="shared" si="4"/>
        <v>14956</v>
      </c>
      <c r="N169" s="31">
        <v>1918.16</v>
      </c>
      <c r="O169" s="31">
        <v>1501.44</v>
      </c>
      <c r="P169" s="31">
        <v>4909.3999999999996</v>
      </c>
      <c r="Q169" s="31">
        <f t="shared" si="5"/>
        <v>8329</v>
      </c>
      <c r="R169" s="31">
        <v>6627</v>
      </c>
    </row>
    <row r="170" spans="1:18" x14ac:dyDescent="0.25">
      <c r="A170" s="32" t="s">
        <v>276</v>
      </c>
      <c r="B170" s="31" t="s">
        <v>720</v>
      </c>
      <c r="C170" s="31">
        <v>13039.68</v>
      </c>
      <c r="D170" s="31">
        <v>0</v>
      </c>
      <c r="E170" s="31">
        <v>1016</v>
      </c>
      <c r="F170" s="31">
        <v>684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f t="shared" si="4"/>
        <v>14739.68</v>
      </c>
      <c r="N170" s="31">
        <v>1871.96</v>
      </c>
      <c r="O170" s="31">
        <v>1501.44</v>
      </c>
      <c r="P170" s="31">
        <v>180.28000000000065</v>
      </c>
      <c r="Q170" s="31">
        <f t="shared" si="5"/>
        <v>3553.6800000000007</v>
      </c>
      <c r="R170" s="31">
        <v>11186</v>
      </c>
    </row>
    <row r="171" spans="1:18" x14ac:dyDescent="0.25">
      <c r="A171" s="32" t="s">
        <v>278</v>
      </c>
      <c r="B171" s="31" t="s">
        <v>721</v>
      </c>
      <c r="C171" s="31">
        <v>13026.38</v>
      </c>
      <c r="D171" s="31">
        <v>0</v>
      </c>
      <c r="E171" s="31">
        <v>1016</v>
      </c>
      <c r="F171" s="31">
        <v>684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f t="shared" si="4"/>
        <v>14726.38</v>
      </c>
      <c r="N171" s="31">
        <v>1869.12</v>
      </c>
      <c r="O171" s="31">
        <v>1501.44</v>
      </c>
      <c r="P171" s="31">
        <v>1280.8199999999997</v>
      </c>
      <c r="Q171" s="31">
        <f t="shared" si="5"/>
        <v>4651.3799999999992</v>
      </c>
      <c r="R171" s="31">
        <v>10075</v>
      </c>
    </row>
    <row r="172" spans="1:18" x14ac:dyDescent="0.25">
      <c r="A172" s="32" t="s">
        <v>280</v>
      </c>
      <c r="B172" s="31" t="s">
        <v>722</v>
      </c>
      <c r="C172" s="31">
        <v>1252.5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v>2851.52</v>
      </c>
      <c r="J172" s="31">
        <v>712.88</v>
      </c>
      <c r="K172" s="31">
        <v>9036.2999999999993</v>
      </c>
      <c r="L172" s="31">
        <v>0</v>
      </c>
      <c r="M172" s="31">
        <f t="shared" si="4"/>
        <v>13853.2</v>
      </c>
      <c r="N172" s="31">
        <f>43.54+1388.74+43.54</f>
        <v>1475.82</v>
      </c>
      <c r="O172" s="31">
        <v>720.19</v>
      </c>
      <c r="P172" s="31">
        <v>1143.6900000000005</v>
      </c>
      <c r="Q172" s="31">
        <f t="shared" si="5"/>
        <v>3339.7000000000007</v>
      </c>
      <c r="R172" s="31">
        <v>10513.5</v>
      </c>
    </row>
    <row r="173" spans="1:18" x14ac:dyDescent="0.25">
      <c r="A173" s="32" t="s">
        <v>282</v>
      </c>
      <c r="B173" s="31" t="s">
        <v>723</v>
      </c>
      <c r="C173" s="31">
        <v>13056</v>
      </c>
      <c r="D173" s="31">
        <v>0</v>
      </c>
      <c r="E173" s="31">
        <v>1016</v>
      </c>
      <c r="F173" s="31">
        <v>684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f t="shared" si="4"/>
        <v>14756</v>
      </c>
      <c r="N173" s="31">
        <v>1875.44</v>
      </c>
      <c r="O173" s="31">
        <v>1501.44</v>
      </c>
      <c r="P173" s="31">
        <v>2036.119999999999</v>
      </c>
      <c r="Q173" s="31">
        <f t="shared" si="5"/>
        <v>5412.9999999999991</v>
      </c>
      <c r="R173" s="31">
        <v>9343</v>
      </c>
    </row>
    <row r="174" spans="1:18" x14ac:dyDescent="0.25">
      <c r="A174" s="32" t="s">
        <v>284</v>
      </c>
      <c r="B174" s="31" t="s">
        <v>724</v>
      </c>
      <c r="C174" s="31">
        <v>13056</v>
      </c>
      <c r="D174" s="31">
        <v>400</v>
      </c>
      <c r="E174" s="31">
        <v>1016</v>
      </c>
      <c r="F174" s="31">
        <v>684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f t="shared" si="4"/>
        <v>15156</v>
      </c>
      <c r="N174" s="31">
        <v>1960.88</v>
      </c>
      <c r="O174" s="31">
        <v>1501.44</v>
      </c>
      <c r="P174" s="31">
        <v>6116.68</v>
      </c>
      <c r="Q174" s="31">
        <f t="shared" si="5"/>
        <v>9579</v>
      </c>
      <c r="R174" s="31">
        <v>5577</v>
      </c>
    </row>
    <row r="175" spans="1:18" x14ac:dyDescent="0.25">
      <c r="A175" s="32" t="s">
        <v>286</v>
      </c>
      <c r="B175" s="31" t="s">
        <v>725</v>
      </c>
      <c r="C175" s="31">
        <v>13045.72</v>
      </c>
      <c r="D175" s="31">
        <v>200</v>
      </c>
      <c r="E175" s="31">
        <v>1016</v>
      </c>
      <c r="F175" s="31">
        <v>684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f t="shared" si="4"/>
        <v>14945.72</v>
      </c>
      <c r="N175" s="31">
        <v>1915.97</v>
      </c>
      <c r="O175" s="31">
        <v>1501.44</v>
      </c>
      <c r="P175" s="31">
        <v>3273.3099999999995</v>
      </c>
      <c r="Q175" s="31">
        <f t="shared" si="5"/>
        <v>6690.7199999999993</v>
      </c>
      <c r="R175" s="31">
        <v>8255</v>
      </c>
    </row>
    <row r="176" spans="1:18" x14ac:dyDescent="0.25">
      <c r="A176" s="32" t="s">
        <v>288</v>
      </c>
      <c r="B176" s="31" t="s">
        <v>726</v>
      </c>
      <c r="C176" s="31">
        <v>13045.72</v>
      </c>
      <c r="D176" s="31">
        <v>0</v>
      </c>
      <c r="E176" s="31">
        <v>1016</v>
      </c>
      <c r="F176" s="31">
        <v>684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f t="shared" si="4"/>
        <v>14745.72</v>
      </c>
      <c r="N176" s="31">
        <v>1873.25</v>
      </c>
      <c r="O176" s="31">
        <v>1501.44</v>
      </c>
      <c r="P176" s="31">
        <v>6356.0299999999988</v>
      </c>
      <c r="Q176" s="31">
        <f t="shared" si="5"/>
        <v>9730.7199999999993</v>
      </c>
      <c r="R176" s="31">
        <v>5015</v>
      </c>
    </row>
    <row r="177" spans="1:18" x14ac:dyDescent="0.25">
      <c r="A177" s="32" t="s">
        <v>290</v>
      </c>
      <c r="B177" s="31" t="s">
        <v>727</v>
      </c>
      <c r="C177" s="31">
        <v>12620.8</v>
      </c>
      <c r="D177" s="31">
        <v>200</v>
      </c>
      <c r="E177" s="31">
        <v>1016</v>
      </c>
      <c r="F177" s="31">
        <v>661.2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f t="shared" si="4"/>
        <v>14498</v>
      </c>
      <c r="N177" s="31">
        <v>1820.33</v>
      </c>
      <c r="O177" s="31">
        <v>1501.44</v>
      </c>
      <c r="P177" s="31">
        <v>5361.73</v>
      </c>
      <c r="Q177" s="31">
        <f t="shared" si="5"/>
        <v>8683.5</v>
      </c>
      <c r="R177" s="31">
        <v>5814.5</v>
      </c>
    </row>
    <row r="178" spans="1:18" x14ac:dyDescent="0.25">
      <c r="A178" s="32" t="s">
        <v>292</v>
      </c>
      <c r="B178" s="31" t="s">
        <v>728</v>
      </c>
      <c r="C178" s="31">
        <v>13030.61</v>
      </c>
      <c r="D178" s="31">
        <v>0</v>
      </c>
      <c r="E178" s="31">
        <v>1016</v>
      </c>
      <c r="F178" s="31">
        <v>387.6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f t="shared" si="4"/>
        <v>14434.210000000001</v>
      </c>
      <c r="N178" s="31">
        <f>932.3-122.29</f>
        <v>810.01</v>
      </c>
      <c r="O178" s="31">
        <v>1501.44</v>
      </c>
      <c r="P178" s="31">
        <v>180.26000000000204</v>
      </c>
      <c r="Q178" s="31">
        <f t="shared" si="5"/>
        <v>2491.7100000000019</v>
      </c>
      <c r="R178" s="31">
        <v>11942.5</v>
      </c>
    </row>
    <row r="179" spans="1:18" x14ac:dyDescent="0.25">
      <c r="A179" s="32" t="s">
        <v>294</v>
      </c>
      <c r="B179" s="31" t="s">
        <v>729</v>
      </c>
      <c r="C179" s="31">
        <v>13056</v>
      </c>
      <c r="D179" s="31">
        <v>0</v>
      </c>
      <c r="E179" s="31">
        <v>1016</v>
      </c>
      <c r="F179" s="31">
        <v>684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f t="shared" si="4"/>
        <v>14756</v>
      </c>
      <c r="N179" s="31">
        <v>1875.44</v>
      </c>
      <c r="O179" s="31">
        <v>1501.44</v>
      </c>
      <c r="P179" s="31">
        <v>3456.619999999999</v>
      </c>
      <c r="Q179" s="31">
        <f t="shared" si="5"/>
        <v>6833.4999999999991</v>
      </c>
      <c r="R179" s="31">
        <v>7922.5</v>
      </c>
    </row>
    <row r="180" spans="1:18" x14ac:dyDescent="0.25">
      <c r="A180" s="32" t="s">
        <v>296</v>
      </c>
      <c r="B180" s="31" t="s">
        <v>730</v>
      </c>
      <c r="C180" s="31">
        <v>12039.48</v>
      </c>
      <c r="D180" s="31">
        <v>0</v>
      </c>
      <c r="E180" s="31">
        <v>915</v>
      </c>
      <c r="F180" s="31">
        <v>616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f t="shared" ref="M180:M239" si="6">SUM(C180:L180)</f>
        <v>13570.48</v>
      </c>
      <c r="N180" s="31">
        <v>1622.22</v>
      </c>
      <c r="O180" s="31">
        <v>1386.66</v>
      </c>
      <c r="P180" s="31">
        <v>1284.5999999999985</v>
      </c>
      <c r="Q180" s="31">
        <f t="shared" ref="Q180:Q239" si="7">SUM(N180:P180)</f>
        <v>4293.4799999999987</v>
      </c>
      <c r="R180" s="31">
        <v>9277</v>
      </c>
    </row>
    <row r="181" spans="1:18" x14ac:dyDescent="0.25">
      <c r="A181" s="32" t="s">
        <v>298</v>
      </c>
      <c r="B181" s="31" t="s">
        <v>731</v>
      </c>
      <c r="C181" s="31">
        <v>14733</v>
      </c>
      <c r="D181" s="31">
        <v>0</v>
      </c>
      <c r="E181" s="31">
        <v>1093</v>
      </c>
      <c r="F181" s="31">
        <v>679</v>
      </c>
      <c r="G181" s="31">
        <v>0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f t="shared" si="6"/>
        <v>16505</v>
      </c>
      <c r="N181" s="31">
        <v>2249.04</v>
      </c>
      <c r="O181" s="31">
        <v>1694.3</v>
      </c>
      <c r="P181" s="31">
        <v>1657.1599999999999</v>
      </c>
      <c r="Q181" s="31">
        <f t="shared" si="7"/>
        <v>5600.5</v>
      </c>
      <c r="R181" s="31">
        <v>10904.5</v>
      </c>
    </row>
    <row r="182" spans="1:18" x14ac:dyDescent="0.25">
      <c r="A182" s="32" t="s">
        <v>300</v>
      </c>
      <c r="B182" s="31" t="s">
        <v>732</v>
      </c>
      <c r="C182" s="31">
        <v>12517.46</v>
      </c>
      <c r="D182" s="31">
        <v>0</v>
      </c>
      <c r="E182" s="31">
        <v>903</v>
      </c>
      <c r="F182" s="31">
        <v>439.2</v>
      </c>
      <c r="G182" s="31">
        <v>0</v>
      </c>
      <c r="H182" s="31">
        <v>0</v>
      </c>
      <c r="I182" s="31">
        <v>0</v>
      </c>
      <c r="J182" s="31">
        <v>0</v>
      </c>
      <c r="K182" s="31">
        <v>0</v>
      </c>
      <c r="L182" s="31">
        <v>0</v>
      </c>
      <c r="M182" s="31">
        <f t="shared" si="6"/>
        <v>13859.66</v>
      </c>
      <c r="N182" s="31">
        <v>1213.78</v>
      </c>
      <c r="O182" s="31">
        <v>1440.38</v>
      </c>
      <c r="P182" s="31">
        <v>175</v>
      </c>
      <c r="Q182" s="31">
        <f t="shared" si="7"/>
        <v>2829.16</v>
      </c>
      <c r="R182" s="31">
        <v>11030.5</v>
      </c>
    </row>
    <row r="183" spans="1:18" x14ac:dyDescent="0.25">
      <c r="A183" s="32" t="s">
        <v>408</v>
      </c>
      <c r="B183" s="31" t="s">
        <v>733</v>
      </c>
      <c r="C183" s="31">
        <v>12906.7</v>
      </c>
      <c r="D183" s="31">
        <v>0</v>
      </c>
      <c r="E183" s="31">
        <v>1016</v>
      </c>
      <c r="F183" s="31">
        <v>684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f t="shared" si="6"/>
        <v>14606.7</v>
      </c>
      <c r="N183" s="31">
        <v>1843.55</v>
      </c>
      <c r="O183" s="31">
        <v>1501.44</v>
      </c>
      <c r="P183" s="31">
        <v>0.21000000000094587</v>
      </c>
      <c r="Q183" s="31">
        <f t="shared" si="7"/>
        <v>3345.2000000000007</v>
      </c>
      <c r="R183" s="31">
        <v>11261.5</v>
      </c>
    </row>
    <row r="184" spans="1:18" x14ac:dyDescent="0.25">
      <c r="A184" s="32" t="s">
        <v>410</v>
      </c>
      <c r="B184" s="31" t="s">
        <v>734</v>
      </c>
      <c r="C184" s="31">
        <v>12507.02</v>
      </c>
      <c r="D184" s="31">
        <v>0</v>
      </c>
      <c r="E184" s="31">
        <v>903</v>
      </c>
      <c r="F184" s="31">
        <v>549</v>
      </c>
      <c r="G184" s="31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f t="shared" si="6"/>
        <v>13959.02</v>
      </c>
      <c r="N184" s="31">
        <v>1705.21</v>
      </c>
      <c r="O184" s="31">
        <v>1440.38</v>
      </c>
      <c r="P184" s="31">
        <v>-6.9999999999708962E-2</v>
      </c>
      <c r="Q184" s="31">
        <f t="shared" si="7"/>
        <v>3145.5200000000004</v>
      </c>
      <c r="R184" s="31">
        <v>10813.5</v>
      </c>
    </row>
    <row r="185" spans="1:18" x14ac:dyDescent="0.25">
      <c r="A185" s="32" t="s">
        <v>412</v>
      </c>
      <c r="B185" s="31" t="s">
        <v>735</v>
      </c>
      <c r="C185" s="31">
        <v>12525</v>
      </c>
      <c r="D185" s="31">
        <v>400</v>
      </c>
      <c r="E185" s="31">
        <v>903</v>
      </c>
      <c r="F185" s="31">
        <v>549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f t="shared" si="6"/>
        <v>14377</v>
      </c>
      <c r="N185" s="31">
        <v>1794.5</v>
      </c>
      <c r="O185" s="31">
        <v>1440.38</v>
      </c>
      <c r="P185" s="31">
        <v>0.11999999999898137</v>
      </c>
      <c r="Q185" s="31">
        <f t="shared" si="7"/>
        <v>3234.9999999999991</v>
      </c>
      <c r="R185" s="31">
        <v>11142</v>
      </c>
    </row>
    <row r="186" spans="1:18" x14ac:dyDescent="0.25">
      <c r="A186" s="32" t="s">
        <v>438</v>
      </c>
      <c r="B186" s="31" t="s">
        <v>736</v>
      </c>
      <c r="C186" s="31">
        <v>12525</v>
      </c>
      <c r="D186" s="31">
        <v>0</v>
      </c>
      <c r="E186" s="31">
        <v>903</v>
      </c>
      <c r="F186" s="31">
        <v>347.7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f t="shared" si="6"/>
        <v>13775.7</v>
      </c>
      <c r="N186" s="31">
        <f>854.53-47.11</f>
        <v>807.42</v>
      </c>
      <c r="O186" s="31">
        <v>1440.38</v>
      </c>
      <c r="P186" s="31">
        <v>-9.9999999998544808E-2</v>
      </c>
      <c r="Q186" s="31">
        <f t="shared" si="7"/>
        <v>2247.7000000000016</v>
      </c>
      <c r="R186" s="31">
        <v>11528</v>
      </c>
    </row>
    <row r="187" spans="1:18" x14ac:dyDescent="0.25">
      <c r="A187" s="40"/>
      <c r="B187" s="33"/>
      <c r="C187" s="6" t="s">
        <v>545</v>
      </c>
      <c r="D187" s="6" t="s">
        <v>545</v>
      </c>
      <c r="E187" s="6" t="s">
        <v>545</v>
      </c>
      <c r="F187" s="6" t="s">
        <v>545</v>
      </c>
      <c r="G187" s="6" t="s">
        <v>545</v>
      </c>
      <c r="H187" s="6" t="s">
        <v>545</v>
      </c>
      <c r="I187" s="6" t="s">
        <v>545</v>
      </c>
      <c r="J187" s="6" t="s">
        <v>545</v>
      </c>
      <c r="K187" s="6" t="s">
        <v>545</v>
      </c>
      <c r="L187" s="6" t="s">
        <v>545</v>
      </c>
      <c r="M187" s="6" t="s">
        <v>545</v>
      </c>
      <c r="N187" s="6" t="s">
        <v>545</v>
      </c>
      <c r="O187" s="6" t="s">
        <v>545</v>
      </c>
      <c r="P187" s="6" t="s">
        <v>545</v>
      </c>
      <c r="Q187" s="6" t="s">
        <v>545</v>
      </c>
      <c r="R187" s="6" t="s">
        <v>545</v>
      </c>
    </row>
    <row r="188" spans="1:18" x14ac:dyDescent="0.25">
      <c r="A188" s="39" t="s">
        <v>543</v>
      </c>
      <c r="C188" s="31"/>
      <c r="M188" s="31"/>
      <c r="Q188" s="31"/>
    </row>
    <row r="189" spans="1:18" x14ac:dyDescent="0.25">
      <c r="A189" s="32" t="s">
        <v>302</v>
      </c>
      <c r="B189" s="31" t="s">
        <v>737</v>
      </c>
      <c r="C189" s="31">
        <v>13056</v>
      </c>
      <c r="D189" s="31">
        <v>0</v>
      </c>
      <c r="E189" s="31">
        <v>1016</v>
      </c>
      <c r="F189" s="31">
        <v>684</v>
      </c>
      <c r="G189" s="31">
        <v>616.1</v>
      </c>
      <c r="H189" s="31">
        <v>0</v>
      </c>
      <c r="I189" s="31">
        <v>0</v>
      </c>
      <c r="J189" s="31">
        <v>0</v>
      </c>
      <c r="K189" s="31">
        <v>0</v>
      </c>
      <c r="L189" s="31">
        <v>250</v>
      </c>
      <c r="M189" s="31">
        <f t="shared" si="6"/>
        <v>15622.1</v>
      </c>
      <c r="N189" s="31">
        <v>2060.44</v>
      </c>
      <c r="O189" s="31">
        <v>1501.44</v>
      </c>
      <c r="P189" s="31">
        <v>6028.2200000000012</v>
      </c>
      <c r="Q189" s="31">
        <f t="shared" si="7"/>
        <v>9590.1000000000022</v>
      </c>
      <c r="R189" s="31">
        <v>6032</v>
      </c>
    </row>
    <row r="190" spans="1:18" x14ac:dyDescent="0.25">
      <c r="A190" s="32" t="s">
        <v>304</v>
      </c>
      <c r="B190" s="31" t="s">
        <v>738</v>
      </c>
      <c r="C190" s="31">
        <v>10482.57</v>
      </c>
      <c r="D190" s="31">
        <v>200</v>
      </c>
      <c r="E190" s="31">
        <v>737</v>
      </c>
      <c r="F190" s="31">
        <v>455</v>
      </c>
      <c r="G190" s="31">
        <v>492.88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f t="shared" si="6"/>
        <v>12367.449999999999</v>
      </c>
      <c r="N190" s="31">
        <v>1365.25</v>
      </c>
      <c r="O190" s="31">
        <v>1228.0999999999999</v>
      </c>
      <c r="P190" s="31">
        <v>3970.5999999999985</v>
      </c>
      <c r="Q190" s="31">
        <f t="shared" si="7"/>
        <v>6563.9499999999989</v>
      </c>
      <c r="R190" s="31">
        <v>5803.5</v>
      </c>
    </row>
    <row r="191" spans="1:18" x14ac:dyDescent="0.25">
      <c r="A191" s="32" t="s">
        <v>306</v>
      </c>
      <c r="B191" s="31" t="s">
        <v>739</v>
      </c>
      <c r="C191" s="31">
        <v>13056</v>
      </c>
      <c r="D191" s="31">
        <v>0</v>
      </c>
      <c r="E191" s="31">
        <v>1016</v>
      </c>
      <c r="F191" s="31">
        <v>684</v>
      </c>
      <c r="G191" s="31">
        <v>492.88</v>
      </c>
      <c r="H191" s="31">
        <v>0</v>
      </c>
      <c r="I191" s="31">
        <v>0</v>
      </c>
      <c r="J191" s="31">
        <v>0</v>
      </c>
      <c r="K191" s="31">
        <v>0</v>
      </c>
      <c r="L191" s="31">
        <v>250</v>
      </c>
      <c r="M191" s="31">
        <f t="shared" si="6"/>
        <v>15498.88</v>
      </c>
      <c r="N191" s="31">
        <v>2034.12</v>
      </c>
      <c r="O191" s="31">
        <v>1501.44</v>
      </c>
      <c r="P191" s="31">
        <v>4174.82</v>
      </c>
      <c r="Q191" s="31">
        <f t="shared" si="7"/>
        <v>7710.3799999999992</v>
      </c>
      <c r="R191" s="31">
        <v>7788.5</v>
      </c>
    </row>
    <row r="192" spans="1:18" x14ac:dyDescent="0.25">
      <c r="A192" s="32" t="s">
        <v>308</v>
      </c>
      <c r="B192" s="31" t="s">
        <v>740</v>
      </c>
      <c r="C192" s="31">
        <v>10679.1</v>
      </c>
      <c r="D192" s="31">
        <v>200</v>
      </c>
      <c r="E192" s="31">
        <v>737</v>
      </c>
      <c r="F192" s="31">
        <v>455</v>
      </c>
      <c r="G192" s="31">
        <v>369.66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f t="shared" si="6"/>
        <v>12440.76</v>
      </c>
      <c r="N192" s="31">
        <v>1380.92</v>
      </c>
      <c r="O192" s="31">
        <v>1228.0999999999999</v>
      </c>
      <c r="P192" s="31">
        <v>156.73999999999978</v>
      </c>
      <c r="Q192" s="31">
        <f t="shared" si="7"/>
        <v>2765.7599999999998</v>
      </c>
      <c r="R192" s="31">
        <v>9675</v>
      </c>
    </row>
    <row r="193" spans="1:18" x14ac:dyDescent="0.25">
      <c r="A193" s="32" t="s">
        <v>310</v>
      </c>
      <c r="B193" s="31" t="s">
        <v>741</v>
      </c>
      <c r="C193" s="31">
        <v>13056</v>
      </c>
      <c r="D193" s="31">
        <v>0</v>
      </c>
      <c r="E193" s="31">
        <v>1016</v>
      </c>
      <c r="F193" s="31">
        <v>136.80000000000001</v>
      </c>
      <c r="G193" s="31">
        <v>246.44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f t="shared" si="6"/>
        <v>14455.24</v>
      </c>
      <c r="N193" s="31">
        <f>121.23-173.22</f>
        <v>-51.989999999999995</v>
      </c>
      <c r="O193" s="31">
        <v>1501.44</v>
      </c>
      <c r="P193" s="31">
        <v>6604.7899999999991</v>
      </c>
      <c r="Q193" s="31">
        <f t="shared" si="7"/>
        <v>8054.2399999999989</v>
      </c>
      <c r="R193" s="31">
        <v>6401</v>
      </c>
    </row>
    <row r="194" spans="1:18" x14ac:dyDescent="0.25">
      <c r="A194" s="32" t="s">
        <v>312</v>
      </c>
      <c r="B194" s="31" t="s">
        <v>742</v>
      </c>
      <c r="C194" s="31">
        <v>10679.1</v>
      </c>
      <c r="D194" s="31">
        <v>0</v>
      </c>
      <c r="E194" s="31">
        <v>737</v>
      </c>
      <c r="F194" s="31">
        <v>455</v>
      </c>
      <c r="G194" s="31">
        <v>246.44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f t="shared" si="6"/>
        <v>12117.54</v>
      </c>
      <c r="N194" s="31">
        <v>1311.88</v>
      </c>
      <c r="O194" s="31">
        <v>1228.0999999999999</v>
      </c>
      <c r="P194" s="31">
        <v>7834.0600000000013</v>
      </c>
      <c r="Q194" s="31">
        <f t="shared" si="7"/>
        <v>10374.040000000001</v>
      </c>
      <c r="R194" s="31">
        <v>1743.5</v>
      </c>
    </row>
    <row r="195" spans="1:18" x14ac:dyDescent="0.25">
      <c r="A195" s="32" t="s">
        <v>314</v>
      </c>
      <c r="B195" s="31" t="s">
        <v>743</v>
      </c>
      <c r="C195" s="31">
        <v>10679.1</v>
      </c>
      <c r="D195" s="31">
        <v>200</v>
      </c>
      <c r="E195" s="31">
        <v>737</v>
      </c>
      <c r="F195" s="31">
        <v>455</v>
      </c>
      <c r="G195" s="31">
        <v>246.44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f t="shared" si="6"/>
        <v>12317.54</v>
      </c>
      <c r="N195" s="31">
        <v>1354.6</v>
      </c>
      <c r="O195" s="31">
        <v>1228.0999999999999</v>
      </c>
      <c r="P195" s="31">
        <v>3594.34</v>
      </c>
      <c r="Q195" s="31">
        <f t="shared" si="7"/>
        <v>6177.04</v>
      </c>
      <c r="R195" s="31">
        <v>6140.5</v>
      </c>
    </row>
    <row r="196" spans="1:18" x14ac:dyDescent="0.25">
      <c r="A196" s="32" t="s">
        <v>316</v>
      </c>
      <c r="B196" s="31" t="s">
        <v>744</v>
      </c>
      <c r="C196" s="31">
        <v>13056</v>
      </c>
      <c r="D196" s="31">
        <v>0</v>
      </c>
      <c r="E196" s="31">
        <v>1016</v>
      </c>
      <c r="F196" s="31">
        <v>684</v>
      </c>
      <c r="G196" s="31">
        <v>246.44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f t="shared" si="6"/>
        <v>15002.44</v>
      </c>
      <c r="N196" s="31">
        <v>1928.08</v>
      </c>
      <c r="O196" s="31">
        <v>1501.44</v>
      </c>
      <c r="P196" s="31">
        <v>6589.92</v>
      </c>
      <c r="Q196" s="31">
        <f t="shared" si="7"/>
        <v>10019.44</v>
      </c>
      <c r="R196" s="31">
        <v>4983</v>
      </c>
    </row>
    <row r="197" spans="1:18" x14ac:dyDescent="0.25">
      <c r="A197" s="32" t="s">
        <v>318</v>
      </c>
      <c r="B197" s="31" t="s">
        <v>745</v>
      </c>
      <c r="C197" s="31">
        <v>13056.9</v>
      </c>
      <c r="D197" s="31">
        <v>0</v>
      </c>
      <c r="E197" s="31">
        <v>1016</v>
      </c>
      <c r="F197" s="31">
        <v>615.6</v>
      </c>
      <c r="G197" s="31">
        <v>246.44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f t="shared" si="6"/>
        <v>14934.94</v>
      </c>
      <c r="N197" s="31">
        <v>1634.6</v>
      </c>
      <c r="O197" s="31">
        <v>1501.44</v>
      </c>
      <c r="P197" s="31">
        <v>5054.4000000000015</v>
      </c>
      <c r="Q197" s="31">
        <f t="shared" si="7"/>
        <v>8190.4400000000014</v>
      </c>
      <c r="R197" s="31">
        <v>6744.5</v>
      </c>
    </row>
    <row r="198" spans="1:18" x14ac:dyDescent="0.25">
      <c r="A198" s="32" t="s">
        <v>320</v>
      </c>
      <c r="B198" s="31" t="s">
        <v>746</v>
      </c>
      <c r="C198" s="31">
        <v>13056</v>
      </c>
      <c r="D198" s="31">
        <v>0</v>
      </c>
      <c r="E198" s="31">
        <v>1016</v>
      </c>
      <c r="F198" s="31">
        <v>684</v>
      </c>
      <c r="G198" s="31">
        <v>246.44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f t="shared" si="6"/>
        <v>15002.44</v>
      </c>
      <c r="N198" s="31">
        <v>1928.08</v>
      </c>
      <c r="O198" s="31">
        <v>1501.44</v>
      </c>
      <c r="P198" s="31">
        <v>180.42000000000007</v>
      </c>
      <c r="Q198" s="31">
        <f t="shared" si="7"/>
        <v>3609.94</v>
      </c>
      <c r="R198" s="31">
        <v>11392.5</v>
      </c>
    </row>
    <row r="199" spans="1:18" x14ac:dyDescent="0.25">
      <c r="A199" s="32" t="s">
        <v>322</v>
      </c>
      <c r="B199" s="31" t="s">
        <v>747</v>
      </c>
      <c r="C199" s="31">
        <v>13034.84</v>
      </c>
      <c r="D199" s="31">
        <v>0</v>
      </c>
      <c r="E199" s="31">
        <v>1016</v>
      </c>
      <c r="F199" s="31">
        <v>684</v>
      </c>
      <c r="G199" s="31">
        <v>246.44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f t="shared" si="6"/>
        <v>14981.28</v>
      </c>
      <c r="N199" s="31">
        <v>1923.56</v>
      </c>
      <c r="O199" s="31">
        <v>1501.44</v>
      </c>
      <c r="P199" s="31">
        <v>4146.7800000000007</v>
      </c>
      <c r="Q199" s="31">
        <f t="shared" si="7"/>
        <v>7571.7800000000007</v>
      </c>
      <c r="R199" s="31">
        <v>7409.5</v>
      </c>
    </row>
    <row r="200" spans="1:18" x14ac:dyDescent="0.25">
      <c r="A200" s="32" t="s">
        <v>324</v>
      </c>
      <c r="B200" s="31" t="s">
        <v>748</v>
      </c>
      <c r="C200" s="31">
        <v>13056</v>
      </c>
      <c r="D200" s="31">
        <v>0</v>
      </c>
      <c r="E200" s="31">
        <v>1016</v>
      </c>
      <c r="F200" s="31">
        <v>684</v>
      </c>
      <c r="G200" s="31">
        <v>246.44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f t="shared" si="6"/>
        <v>15002.44</v>
      </c>
      <c r="N200" s="31">
        <v>1928.08</v>
      </c>
      <c r="O200" s="31">
        <v>1501.44</v>
      </c>
      <c r="P200" s="31">
        <v>5762.92</v>
      </c>
      <c r="Q200" s="31">
        <f t="shared" si="7"/>
        <v>9192.44</v>
      </c>
      <c r="R200" s="31">
        <v>5810</v>
      </c>
    </row>
    <row r="201" spans="1:18" x14ac:dyDescent="0.25">
      <c r="A201" s="32" t="s">
        <v>326</v>
      </c>
      <c r="B201" s="31" t="s">
        <v>749</v>
      </c>
      <c r="C201" s="31">
        <v>13056</v>
      </c>
      <c r="D201" s="31">
        <v>0</v>
      </c>
      <c r="E201" s="31">
        <v>1016</v>
      </c>
      <c r="F201" s="31">
        <v>684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f t="shared" si="6"/>
        <v>14756</v>
      </c>
      <c r="N201" s="31">
        <v>1875.44</v>
      </c>
      <c r="O201" s="31">
        <v>1501.44</v>
      </c>
      <c r="P201" s="31">
        <v>2780.619999999999</v>
      </c>
      <c r="Q201" s="31">
        <f t="shared" si="7"/>
        <v>6157.4999999999991</v>
      </c>
      <c r="R201" s="31">
        <v>8598.5</v>
      </c>
    </row>
    <row r="202" spans="1:18" x14ac:dyDescent="0.25">
      <c r="A202" s="32" t="s">
        <v>328</v>
      </c>
      <c r="B202" s="31" t="s">
        <v>750</v>
      </c>
      <c r="C202" s="31">
        <v>13056</v>
      </c>
      <c r="D202" s="31">
        <v>0</v>
      </c>
      <c r="E202" s="31">
        <v>1016</v>
      </c>
      <c r="F202" s="31">
        <v>684</v>
      </c>
      <c r="G202" s="31">
        <v>0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f t="shared" si="6"/>
        <v>14756</v>
      </c>
      <c r="N202" s="31">
        <v>1875.44</v>
      </c>
      <c r="O202" s="31">
        <v>1501.44</v>
      </c>
      <c r="P202" s="31">
        <v>180.11999999999898</v>
      </c>
      <c r="Q202" s="31">
        <f t="shared" si="7"/>
        <v>3556.9999999999991</v>
      </c>
      <c r="R202" s="31">
        <v>11199</v>
      </c>
    </row>
    <row r="203" spans="1:18" x14ac:dyDescent="0.25">
      <c r="A203" s="32" t="s">
        <v>330</v>
      </c>
      <c r="B203" s="31" t="s">
        <v>751</v>
      </c>
      <c r="C203" s="31">
        <v>13056</v>
      </c>
      <c r="D203" s="31">
        <v>0</v>
      </c>
      <c r="E203" s="31">
        <v>1016</v>
      </c>
      <c r="F203" s="31">
        <v>684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f t="shared" si="6"/>
        <v>14756</v>
      </c>
      <c r="N203" s="31">
        <v>1875.44</v>
      </c>
      <c r="O203" s="31">
        <v>1501.44</v>
      </c>
      <c r="P203" s="31">
        <v>180.61999999999898</v>
      </c>
      <c r="Q203" s="31">
        <f t="shared" si="7"/>
        <v>3557.4999999999991</v>
      </c>
      <c r="R203" s="31">
        <v>11198.5</v>
      </c>
    </row>
    <row r="204" spans="1:18" x14ac:dyDescent="0.25">
      <c r="A204" s="32" t="s">
        <v>332</v>
      </c>
      <c r="B204" s="31" t="s">
        <v>752</v>
      </c>
      <c r="C204" s="31">
        <v>13056</v>
      </c>
      <c r="D204" s="31">
        <v>0</v>
      </c>
      <c r="E204" s="31">
        <v>1016</v>
      </c>
      <c r="F204" s="31">
        <v>684</v>
      </c>
      <c r="G204" s="31">
        <v>0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f t="shared" si="6"/>
        <v>14756</v>
      </c>
      <c r="N204" s="31">
        <v>1875.44</v>
      </c>
      <c r="O204" s="31">
        <v>1501.44</v>
      </c>
      <c r="P204" s="31">
        <v>1030.619999999999</v>
      </c>
      <c r="Q204" s="31">
        <f t="shared" si="7"/>
        <v>4407.4999999999991</v>
      </c>
      <c r="R204" s="31">
        <v>10348.5</v>
      </c>
    </row>
    <row r="205" spans="1:18" x14ac:dyDescent="0.25">
      <c r="A205" s="32" t="s">
        <v>334</v>
      </c>
      <c r="B205" s="31" t="s">
        <v>753</v>
      </c>
      <c r="C205" s="31">
        <v>13042.7</v>
      </c>
      <c r="D205" s="31">
        <v>0</v>
      </c>
      <c r="E205" s="31">
        <v>1016</v>
      </c>
      <c r="F205" s="31">
        <v>684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f t="shared" si="6"/>
        <v>14742.7</v>
      </c>
      <c r="N205" s="31">
        <v>1872.6</v>
      </c>
      <c r="O205" s="31">
        <v>1501.44</v>
      </c>
      <c r="P205" s="31">
        <v>2628.66</v>
      </c>
      <c r="Q205" s="31">
        <f t="shared" si="7"/>
        <v>6002.7</v>
      </c>
      <c r="R205" s="31">
        <v>8740</v>
      </c>
    </row>
    <row r="206" spans="1:18" x14ac:dyDescent="0.25">
      <c r="A206" s="32" t="s">
        <v>336</v>
      </c>
      <c r="B206" s="31" t="s">
        <v>754</v>
      </c>
      <c r="C206" s="31">
        <v>12456</v>
      </c>
      <c r="D206" s="31">
        <v>0</v>
      </c>
      <c r="E206" s="31">
        <v>1016</v>
      </c>
      <c r="F206" s="31">
        <v>684</v>
      </c>
      <c r="G206" s="31">
        <v>0</v>
      </c>
      <c r="H206" s="31">
        <v>370.22</v>
      </c>
      <c r="I206" s="31">
        <v>0</v>
      </c>
      <c r="J206" s="31">
        <v>0</v>
      </c>
      <c r="K206" s="31">
        <v>0</v>
      </c>
      <c r="L206" s="31">
        <v>0</v>
      </c>
      <c r="M206" s="31">
        <f t="shared" si="6"/>
        <v>14526.22</v>
      </c>
      <c r="N206" s="31">
        <v>1786.82</v>
      </c>
      <c r="O206" s="31">
        <v>1432.44</v>
      </c>
      <c r="P206" s="31">
        <v>2936.4599999999991</v>
      </c>
      <c r="Q206" s="31">
        <f t="shared" si="7"/>
        <v>6155.7199999999993</v>
      </c>
      <c r="R206" s="31">
        <v>8370.5</v>
      </c>
    </row>
    <row r="207" spans="1:18" x14ac:dyDescent="0.25">
      <c r="A207" s="32" t="s">
        <v>414</v>
      </c>
      <c r="B207" s="31" t="s">
        <v>755</v>
      </c>
      <c r="C207" s="31">
        <v>13056</v>
      </c>
      <c r="D207" s="31">
        <v>0</v>
      </c>
      <c r="E207" s="31">
        <v>609.48</v>
      </c>
      <c r="F207" s="31">
        <v>410.4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f t="shared" si="6"/>
        <v>14075.88</v>
      </c>
      <c r="N207" s="31">
        <v>1730.18</v>
      </c>
      <c r="O207" s="31">
        <v>1501.44</v>
      </c>
      <c r="P207" s="31">
        <v>0.25999999999839929</v>
      </c>
      <c r="Q207" s="31">
        <f t="shared" si="7"/>
        <v>3231.8799999999983</v>
      </c>
      <c r="R207" s="31">
        <v>10844</v>
      </c>
    </row>
    <row r="208" spans="1:18" x14ac:dyDescent="0.25">
      <c r="A208" s="32" t="s">
        <v>440</v>
      </c>
      <c r="B208" s="31" t="s">
        <v>756</v>
      </c>
      <c r="C208" s="31">
        <v>13056</v>
      </c>
      <c r="D208" s="31">
        <v>0</v>
      </c>
      <c r="E208" s="31">
        <v>1016</v>
      </c>
      <c r="F208" s="31">
        <v>684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f t="shared" si="6"/>
        <v>14756</v>
      </c>
      <c r="N208" s="31">
        <v>1875.44</v>
      </c>
      <c r="O208" s="31">
        <v>1501.44</v>
      </c>
      <c r="P208" s="31">
        <v>0.11999999999898137</v>
      </c>
      <c r="Q208" s="31">
        <f t="shared" si="7"/>
        <v>3376.9999999999991</v>
      </c>
      <c r="R208" s="31">
        <v>11379</v>
      </c>
    </row>
    <row r="209" spans="1:18" x14ac:dyDescent="0.25">
      <c r="A209" s="32" t="s">
        <v>456</v>
      </c>
      <c r="B209" s="31" t="s">
        <v>757</v>
      </c>
      <c r="C209" s="31">
        <v>13056</v>
      </c>
      <c r="D209" s="31">
        <v>0</v>
      </c>
      <c r="E209" s="31">
        <v>1016</v>
      </c>
      <c r="F209" s="31">
        <v>684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f t="shared" si="6"/>
        <v>14756</v>
      </c>
      <c r="N209" s="31">
        <v>1875.44</v>
      </c>
      <c r="O209" s="31">
        <v>1501.44</v>
      </c>
      <c r="P209" s="31">
        <v>0.11999999999898137</v>
      </c>
      <c r="Q209" s="31">
        <f t="shared" si="7"/>
        <v>3376.9999999999991</v>
      </c>
      <c r="R209" s="31">
        <v>11379</v>
      </c>
    </row>
    <row r="210" spans="1:18" x14ac:dyDescent="0.25">
      <c r="A210" s="40"/>
      <c r="B210" s="33"/>
      <c r="C210" s="6" t="s">
        <v>545</v>
      </c>
      <c r="D210" s="6" t="s">
        <v>545</v>
      </c>
      <c r="E210" s="6" t="s">
        <v>545</v>
      </c>
      <c r="F210" s="6" t="s">
        <v>545</v>
      </c>
      <c r="G210" s="6" t="s">
        <v>545</v>
      </c>
      <c r="H210" s="6" t="s">
        <v>545</v>
      </c>
      <c r="I210" s="6" t="s">
        <v>545</v>
      </c>
      <c r="J210" s="6" t="s">
        <v>545</v>
      </c>
      <c r="K210" s="6" t="s">
        <v>545</v>
      </c>
      <c r="L210" s="6" t="s">
        <v>545</v>
      </c>
      <c r="M210" s="6" t="s">
        <v>545</v>
      </c>
      <c r="N210" s="6" t="s">
        <v>545</v>
      </c>
      <c r="O210" s="6" t="s">
        <v>545</v>
      </c>
      <c r="P210" s="6" t="s">
        <v>545</v>
      </c>
      <c r="Q210" s="6" t="s">
        <v>545</v>
      </c>
      <c r="R210" s="6" t="s">
        <v>545</v>
      </c>
    </row>
    <row r="211" spans="1:18" x14ac:dyDescent="0.25">
      <c r="A211" s="39" t="s">
        <v>544</v>
      </c>
      <c r="C211" s="31"/>
      <c r="M211" s="31"/>
      <c r="Q211" s="31"/>
    </row>
    <row r="212" spans="1:18" x14ac:dyDescent="0.25">
      <c r="A212" s="32" t="s">
        <v>338</v>
      </c>
      <c r="B212" s="31" t="s">
        <v>758</v>
      </c>
      <c r="C212" s="31">
        <v>10679.1</v>
      </c>
      <c r="D212" s="31">
        <v>0</v>
      </c>
      <c r="E212" s="31">
        <v>737</v>
      </c>
      <c r="F212" s="31">
        <v>455</v>
      </c>
      <c r="G212" s="31">
        <v>739.32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f t="shared" si="6"/>
        <v>12610.42</v>
      </c>
      <c r="N212" s="31">
        <v>1417.14</v>
      </c>
      <c r="O212" s="31">
        <v>1228.0999999999999</v>
      </c>
      <c r="P212" s="31">
        <v>157.18000000000029</v>
      </c>
      <c r="Q212" s="31">
        <f t="shared" si="7"/>
        <v>2802.42</v>
      </c>
      <c r="R212" s="31">
        <v>9808</v>
      </c>
    </row>
    <row r="213" spans="1:18" x14ac:dyDescent="0.25">
      <c r="A213" s="32" t="s">
        <v>340</v>
      </c>
      <c r="B213" s="31" t="s">
        <v>759</v>
      </c>
      <c r="C213" s="31">
        <v>13056</v>
      </c>
      <c r="D213" s="31">
        <v>0</v>
      </c>
      <c r="E213" s="31">
        <v>1016</v>
      </c>
      <c r="F213" s="31">
        <v>684</v>
      </c>
      <c r="G213" s="31">
        <v>492.88</v>
      </c>
      <c r="H213" s="31">
        <v>0</v>
      </c>
      <c r="I213" s="31">
        <v>0</v>
      </c>
      <c r="J213" s="31">
        <v>0</v>
      </c>
      <c r="K213" s="31">
        <v>0</v>
      </c>
      <c r="L213" s="31">
        <v>250</v>
      </c>
      <c r="M213" s="31">
        <f t="shared" si="6"/>
        <v>15498.88</v>
      </c>
      <c r="N213" s="31">
        <v>2034.12</v>
      </c>
      <c r="O213" s="31">
        <v>1501.44</v>
      </c>
      <c r="P213" s="31">
        <v>6566.82</v>
      </c>
      <c r="Q213" s="31">
        <f t="shared" si="7"/>
        <v>10102.379999999999</v>
      </c>
      <c r="R213" s="31">
        <v>5396.5</v>
      </c>
    </row>
    <row r="214" spans="1:18" x14ac:dyDescent="0.25">
      <c r="A214" s="32" t="s">
        <v>342</v>
      </c>
      <c r="B214" s="31" t="s">
        <v>760</v>
      </c>
      <c r="C214" s="31">
        <v>10679.1</v>
      </c>
      <c r="D214" s="31">
        <v>200</v>
      </c>
      <c r="E214" s="31">
        <v>737</v>
      </c>
      <c r="F214" s="31">
        <v>455</v>
      </c>
      <c r="G214" s="31">
        <v>492.88</v>
      </c>
      <c r="H214" s="31">
        <v>0</v>
      </c>
      <c r="I214" s="31">
        <v>0</v>
      </c>
      <c r="J214" s="31">
        <v>0</v>
      </c>
      <c r="K214" s="31">
        <v>0</v>
      </c>
      <c r="L214" s="31">
        <v>0</v>
      </c>
      <c r="M214" s="31">
        <f t="shared" si="6"/>
        <v>12563.98</v>
      </c>
      <c r="N214" s="31">
        <v>1407.22</v>
      </c>
      <c r="O214" s="31">
        <v>1228.0999999999999</v>
      </c>
      <c r="P214" s="31">
        <v>156.65999999999985</v>
      </c>
      <c r="Q214" s="31">
        <f t="shared" si="7"/>
        <v>2791.9799999999996</v>
      </c>
      <c r="R214" s="31">
        <v>9772</v>
      </c>
    </row>
    <row r="215" spans="1:18" x14ac:dyDescent="0.25">
      <c r="A215" s="32" t="s">
        <v>344</v>
      </c>
      <c r="B215" s="31" t="s">
        <v>761</v>
      </c>
      <c r="C215" s="31">
        <v>13056</v>
      </c>
      <c r="D215" s="31">
        <v>0</v>
      </c>
      <c r="E215" s="31">
        <v>1016</v>
      </c>
      <c r="F215" s="31">
        <v>684</v>
      </c>
      <c r="G215" s="31">
        <v>369.66</v>
      </c>
      <c r="H215" s="31">
        <v>0</v>
      </c>
      <c r="I215" s="31">
        <v>0</v>
      </c>
      <c r="J215" s="31">
        <v>0</v>
      </c>
      <c r="K215" s="31">
        <v>0</v>
      </c>
      <c r="L215" s="31">
        <v>250</v>
      </c>
      <c r="M215" s="31">
        <f t="shared" si="6"/>
        <v>15375.66</v>
      </c>
      <c r="N215" s="31">
        <v>2007.8</v>
      </c>
      <c r="O215" s="31">
        <v>1501.44</v>
      </c>
      <c r="P215" s="31">
        <v>4239.92</v>
      </c>
      <c r="Q215" s="31">
        <f t="shared" si="7"/>
        <v>7749.16</v>
      </c>
      <c r="R215" s="31">
        <v>7626.5</v>
      </c>
    </row>
    <row r="216" spans="1:18" x14ac:dyDescent="0.25">
      <c r="A216" s="32" t="s">
        <v>346</v>
      </c>
      <c r="B216" s="31" t="s">
        <v>762</v>
      </c>
      <c r="C216" s="31">
        <v>13056</v>
      </c>
      <c r="D216" s="31">
        <v>0</v>
      </c>
      <c r="E216" s="31">
        <v>1016</v>
      </c>
      <c r="F216" s="31">
        <v>684</v>
      </c>
      <c r="G216" s="31">
        <v>246.44</v>
      </c>
      <c r="H216" s="31">
        <v>0</v>
      </c>
      <c r="I216" s="31">
        <v>0</v>
      </c>
      <c r="J216" s="31">
        <v>0</v>
      </c>
      <c r="K216" s="31">
        <v>0</v>
      </c>
      <c r="L216" s="31">
        <v>0</v>
      </c>
      <c r="M216" s="31">
        <f t="shared" si="6"/>
        <v>15002.44</v>
      </c>
      <c r="N216" s="31">
        <v>1928.08</v>
      </c>
      <c r="O216" s="31">
        <v>1501.44</v>
      </c>
      <c r="P216" s="31">
        <v>180.42000000000007</v>
      </c>
      <c r="Q216" s="31">
        <f t="shared" si="7"/>
        <v>3609.94</v>
      </c>
      <c r="R216" s="31">
        <v>11392.5</v>
      </c>
    </row>
    <row r="217" spans="1:18" x14ac:dyDescent="0.25">
      <c r="A217" s="32" t="s">
        <v>348</v>
      </c>
      <c r="B217" s="31" t="s">
        <v>763</v>
      </c>
      <c r="C217" s="31">
        <v>10679.1</v>
      </c>
      <c r="D217" s="31">
        <v>200</v>
      </c>
      <c r="E217" s="31">
        <v>737</v>
      </c>
      <c r="F217" s="31">
        <v>455</v>
      </c>
      <c r="G217" s="31">
        <v>246.44</v>
      </c>
      <c r="H217" s="31">
        <v>0</v>
      </c>
      <c r="I217" s="31">
        <v>0</v>
      </c>
      <c r="J217" s="31">
        <v>0</v>
      </c>
      <c r="K217" s="31">
        <v>0</v>
      </c>
      <c r="L217" s="31">
        <v>0</v>
      </c>
      <c r="M217" s="31">
        <f t="shared" si="6"/>
        <v>12317.54</v>
      </c>
      <c r="N217" s="31">
        <v>1354.6</v>
      </c>
      <c r="O217" s="31">
        <v>1228.0999999999999</v>
      </c>
      <c r="P217" s="31">
        <v>5496.84</v>
      </c>
      <c r="Q217" s="31">
        <f t="shared" si="7"/>
        <v>8079.54</v>
      </c>
      <c r="R217" s="31">
        <v>4238</v>
      </c>
    </row>
    <row r="218" spans="1:18" x14ac:dyDescent="0.25">
      <c r="A218" s="32" t="s">
        <v>350</v>
      </c>
      <c r="B218" s="31" t="s">
        <v>764</v>
      </c>
      <c r="C218" s="31">
        <v>13056</v>
      </c>
      <c r="D218" s="31">
        <v>0</v>
      </c>
      <c r="E218" s="31">
        <v>1016</v>
      </c>
      <c r="F218" s="31">
        <v>501.6</v>
      </c>
      <c r="G218" s="31">
        <v>246.44</v>
      </c>
      <c r="H218" s="31">
        <v>388.05</v>
      </c>
      <c r="I218" s="31">
        <v>0</v>
      </c>
      <c r="J218" s="31">
        <v>0</v>
      </c>
      <c r="K218" s="31">
        <v>0</v>
      </c>
      <c r="L218" s="31">
        <v>0</v>
      </c>
      <c r="M218" s="31">
        <f t="shared" si="6"/>
        <v>15208.09</v>
      </c>
      <c r="N218" s="31">
        <v>1301.6500000000001</v>
      </c>
      <c r="O218" s="31">
        <v>1501.44</v>
      </c>
      <c r="P218" s="31">
        <v>4332.5</v>
      </c>
      <c r="Q218" s="31">
        <f t="shared" si="7"/>
        <v>7135.59</v>
      </c>
      <c r="R218" s="31">
        <v>8072.5</v>
      </c>
    </row>
    <row r="219" spans="1:18" x14ac:dyDescent="0.25">
      <c r="A219" s="32" t="s">
        <v>352</v>
      </c>
      <c r="B219" s="31" t="s">
        <v>765</v>
      </c>
      <c r="C219" s="31">
        <v>13056</v>
      </c>
      <c r="D219" s="31">
        <v>0</v>
      </c>
      <c r="E219" s="31">
        <v>1016</v>
      </c>
      <c r="F219" s="31">
        <v>342</v>
      </c>
      <c r="G219" s="31">
        <v>246.44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f t="shared" si="6"/>
        <v>14660.44</v>
      </c>
      <c r="N219" s="31">
        <f>964.04-173.22</f>
        <v>790.81999999999994</v>
      </c>
      <c r="O219" s="31">
        <v>1501.44</v>
      </c>
      <c r="P219" s="31">
        <v>174.68000000000029</v>
      </c>
      <c r="Q219" s="31">
        <f t="shared" si="7"/>
        <v>2466.9400000000005</v>
      </c>
      <c r="R219" s="31">
        <v>12193.5</v>
      </c>
    </row>
    <row r="220" spans="1:18" x14ac:dyDescent="0.25">
      <c r="A220" s="32" t="s">
        <v>354</v>
      </c>
      <c r="B220" s="31" t="s">
        <v>766</v>
      </c>
      <c r="C220" s="31">
        <v>12166.26</v>
      </c>
      <c r="D220" s="31">
        <v>0</v>
      </c>
      <c r="E220" s="31">
        <v>1016</v>
      </c>
      <c r="F220" s="31">
        <v>638.4</v>
      </c>
      <c r="G220" s="31">
        <v>246.44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f t="shared" si="6"/>
        <v>14067.1</v>
      </c>
      <c r="N220" s="31">
        <v>1728.29</v>
      </c>
      <c r="O220" s="31">
        <v>1501.44</v>
      </c>
      <c r="P220" s="31">
        <v>6522.3700000000008</v>
      </c>
      <c r="Q220" s="31">
        <f t="shared" si="7"/>
        <v>9752.1</v>
      </c>
      <c r="R220" s="31">
        <v>4315</v>
      </c>
    </row>
    <row r="221" spans="1:18" x14ac:dyDescent="0.25">
      <c r="A221" s="32" t="s">
        <v>356</v>
      </c>
      <c r="B221" s="31" t="s">
        <v>767</v>
      </c>
      <c r="C221" s="31">
        <v>10503.9</v>
      </c>
      <c r="D221" s="31">
        <v>0</v>
      </c>
      <c r="E221" s="31">
        <v>784</v>
      </c>
      <c r="F221" s="31">
        <v>499</v>
      </c>
      <c r="G221" s="31">
        <v>246.44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f t="shared" si="6"/>
        <v>12033.34</v>
      </c>
      <c r="N221" s="31">
        <v>1293.8800000000001</v>
      </c>
      <c r="O221" s="31">
        <v>1207.94</v>
      </c>
      <c r="P221" s="31">
        <v>2.0000000000436557E-2</v>
      </c>
      <c r="Q221" s="31">
        <f t="shared" si="7"/>
        <v>2501.8400000000006</v>
      </c>
      <c r="R221" s="31">
        <v>9531.5</v>
      </c>
    </row>
    <row r="222" spans="1:18" x14ac:dyDescent="0.25">
      <c r="A222" s="32" t="s">
        <v>358</v>
      </c>
      <c r="B222" s="31" t="s">
        <v>768</v>
      </c>
      <c r="C222" s="31">
        <v>13049.35</v>
      </c>
      <c r="D222" s="31">
        <v>0</v>
      </c>
      <c r="E222" s="31">
        <v>1016</v>
      </c>
      <c r="F222" s="31">
        <v>684</v>
      </c>
      <c r="G222" s="31">
        <v>246.44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f t="shared" si="6"/>
        <v>14995.79</v>
      </c>
      <c r="N222" s="31">
        <v>1926.66</v>
      </c>
      <c r="O222" s="31">
        <v>1501.44</v>
      </c>
      <c r="P222" s="31">
        <v>4659.1900000000005</v>
      </c>
      <c r="Q222" s="31">
        <f t="shared" si="7"/>
        <v>8087.2900000000009</v>
      </c>
      <c r="R222" s="31">
        <v>6908.5</v>
      </c>
    </row>
    <row r="223" spans="1:18" x14ac:dyDescent="0.25">
      <c r="A223" s="32" t="s">
        <v>360</v>
      </c>
      <c r="B223" s="31" t="s">
        <v>769</v>
      </c>
      <c r="C223" s="31">
        <v>13048.14</v>
      </c>
      <c r="D223" s="31">
        <v>0</v>
      </c>
      <c r="E223" s="31">
        <v>1016</v>
      </c>
      <c r="F223" s="31">
        <v>684</v>
      </c>
      <c r="G223" s="31">
        <v>246.44</v>
      </c>
      <c r="H223" s="31">
        <v>517.4</v>
      </c>
      <c r="I223" s="31">
        <v>0</v>
      </c>
      <c r="J223" s="31">
        <v>0</v>
      </c>
      <c r="K223" s="31">
        <v>0</v>
      </c>
      <c r="L223" s="31">
        <v>435.2</v>
      </c>
      <c r="M223" s="31">
        <f t="shared" si="6"/>
        <v>15947.18</v>
      </c>
      <c r="N223" s="31">
        <v>2028.14</v>
      </c>
      <c r="O223" s="31">
        <v>1501.44</v>
      </c>
      <c r="P223" s="31">
        <v>4403.6000000000004</v>
      </c>
      <c r="Q223" s="31">
        <f t="shared" si="7"/>
        <v>7933.18</v>
      </c>
      <c r="R223" s="31">
        <v>8014</v>
      </c>
    </row>
    <row r="224" spans="1:18" x14ac:dyDescent="0.25">
      <c r="A224" s="32" t="s">
        <v>362</v>
      </c>
      <c r="B224" s="31" t="s">
        <v>770</v>
      </c>
      <c r="C224" s="31">
        <v>13056</v>
      </c>
      <c r="D224" s="31">
        <v>0</v>
      </c>
      <c r="E224" s="31">
        <v>1016</v>
      </c>
      <c r="F224" s="31">
        <v>684</v>
      </c>
      <c r="G224" s="31">
        <v>246.44</v>
      </c>
      <c r="H224" s="31">
        <v>0</v>
      </c>
      <c r="I224" s="31">
        <v>0</v>
      </c>
      <c r="J224" s="31">
        <v>0</v>
      </c>
      <c r="K224" s="31">
        <v>0</v>
      </c>
      <c r="L224" s="31">
        <v>0</v>
      </c>
      <c r="M224" s="31">
        <f t="shared" si="6"/>
        <v>15002.44</v>
      </c>
      <c r="N224" s="31">
        <v>1928.08</v>
      </c>
      <c r="O224" s="31">
        <v>1501.44</v>
      </c>
      <c r="P224" s="31">
        <v>9138.92</v>
      </c>
      <c r="Q224" s="31">
        <f t="shared" si="7"/>
        <v>12568.44</v>
      </c>
      <c r="R224" s="31">
        <v>2434</v>
      </c>
    </row>
    <row r="225" spans="1:18" x14ac:dyDescent="0.25">
      <c r="A225" s="32" t="s">
        <v>364</v>
      </c>
      <c r="B225" s="31" t="s">
        <v>771</v>
      </c>
      <c r="C225" s="31">
        <v>13047.54</v>
      </c>
      <c r="D225" s="31">
        <v>0</v>
      </c>
      <c r="E225" s="31">
        <v>1016</v>
      </c>
      <c r="F225" s="31">
        <v>684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f t="shared" si="6"/>
        <v>14747.54</v>
      </c>
      <c r="N225" s="31">
        <v>1873.64</v>
      </c>
      <c r="O225" s="31">
        <v>1501.44</v>
      </c>
      <c r="P225" s="31">
        <v>5776.4600000000009</v>
      </c>
      <c r="Q225" s="31">
        <f t="shared" si="7"/>
        <v>9151.5400000000009</v>
      </c>
      <c r="R225" s="31">
        <v>5596</v>
      </c>
    </row>
    <row r="226" spans="1:18" x14ac:dyDescent="0.25">
      <c r="A226" s="32" t="s">
        <v>366</v>
      </c>
      <c r="B226" s="31" t="s">
        <v>772</v>
      </c>
      <c r="C226" s="31">
        <v>13686.9</v>
      </c>
      <c r="D226" s="31">
        <v>0</v>
      </c>
      <c r="E226" s="31">
        <v>788</v>
      </c>
      <c r="F226" s="31">
        <v>468</v>
      </c>
      <c r="G226" s="31">
        <v>0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f t="shared" si="6"/>
        <v>14942.9</v>
      </c>
      <c r="N226" s="31">
        <v>1915.36</v>
      </c>
      <c r="O226" s="31">
        <v>1574</v>
      </c>
      <c r="P226" s="31">
        <v>3462.0400000000009</v>
      </c>
      <c r="Q226" s="31">
        <f t="shared" si="7"/>
        <v>6951.4000000000005</v>
      </c>
      <c r="R226" s="31">
        <v>7991.5</v>
      </c>
    </row>
    <row r="227" spans="1:18" x14ac:dyDescent="0.25">
      <c r="A227" s="32" t="s">
        <v>368</v>
      </c>
      <c r="B227" s="31" t="s">
        <v>773</v>
      </c>
      <c r="C227" s="31">
        <v>13056</v>
      </c>
      <c r="D227" s="31">
        <v>0</v>
      </c>
      <c r="E227" s="31">
        <v>1016</v>
      </c>
      <c r="F227" s="31">
        <v>684</v>
      </c>
      <c r="G227" s="31">
        <v>0</v>
      </c>
      <c r="H227" s="31">
        <v>0</v>
      </c>
      <c r="I227" s="31">
        <v>0</v>
      </c>
      <c r="J227" s="31">
        <v>0</v>
      </c>
      <c r="K227" s="31">
        <v>0</v>
      </c>
      <c r="L227" s="31">
        <v>0</v>
      </c>
      <c r="M227" s="31">
        <f t="shared" si="6"/>
        <v>14756</v>
      </c>
      <c r="N227" s="31">
        <v>1875.44</v>
      </c>
      <c r="O227" s="31">
        <v>1501.44</v>
      </c>
      <c r="P227" s="31">
        <v>2586.619999999999</v>
      </c>
      <c r="Q227" s="31">
        <f t="shared" si="7"/>
        <v>5963.4999999999991</v>
      </c>
      <c r="R227" s="31">
        <v>8792.5</v>
      </c>
    </row>
    <row r="228" spans="1:18" x14ac:dyDescent="0.25">
      <c r="A228" s="32" t="s">
        <v>370</v>
      </c>
      <c r="B228" s="31" t="s">
        <v>774</v>
      </c>
      <c r="C228" s="31">
        <v>13036.66</v>
      </c>
      <c r="D228" s="31">
        <v>0</v>
      </c>
      <c r="E228" s="31">
        <v>1016</v>
      </c>
      <c r="F228" s="31">
        <v>684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f t="shared" si="6"/>
        <v>14736.66</v>
      </c>
      <c r="N228" s="31">
        <v>1871.31</v>
      </c>
      <c r="O228" s="31">
        <v>1501.44</v>
      </c>
      <c r="P228" s="31">
        <v>3304.41</v>
      </c>
      <c r="Q228" s="31">
        <f t="shared" si="7"/>
        <v>6677.16</v>
      </c>
      <c r="R228" s="31">
        <v>8059.5</v>
      </c>
    </row>
    <row r="229" spans="1:18" x14ac:dyDescent="0.25">
      <c r="A229" s="32" t="s">
        <v>372</v>
      </c>
      <c r="B229" s="31" t="s">
        <v>775</v>
      </c>
      <c r="C229" s="31">
        <v>13056</v>
      </c>
      <c r="D229" s="31">
        <v>0</v>
      </c>
      <c r="E229" s="31">
        <v>1016</v>
      </c>
      <c r="F229" s="31">
        <v>684</v>
      </c>
      <c r="G229" s="31">
        <v>0</v>
      </c>
      <c r="H229" s="31">
        <v>517.4</v>
      </c>
      <c r="I229" s="31">
        <v>0</v>
      </c>
      <c r="J229" s="31">
        <v>0</v>
      </c>
      <c r="K229" s="31">
        <v>0</v>
      </c>
      <c r="L229" s="31">
        <v>0</v>
      </c>
      <c r="M229" s="31">
        <f t="shared" si="6"/>
        <v>15273.4</v>
      </c>
      <c r="N229" s="31">
        <v>1930.71</v>
      </c>
      <c r="O229" s="31">
        <v>1501.44</v>
      </c>
      <c r="P229" s="31">
        <v>6017.75</v>
      </c>
      <c r="Q229" s="31">
        <f t="shared" si="7"/>
        <v>9449.9</v>
      </c>
      <c r="R229" s="31">
        <v>5823.5</v>
      </c>
    </row>
    <row r="230" spans="1:18" x14ac:dyDescent="0.25">
      <c r="A230" s="32" t="s">
        <v>374</v>
      </c>
      <c r="B230" s="31" t="s">
        <v>776</v>
      </c>
      <c r="C230" s="31">
        <v>6528</v>
      </c>
      <c r="D230" s="31">
        <v>0</v>
      </c>
      <c r="E230" s="31">
        <v>508</v>
      </c>
      <c r="F230" s="31">
        <v>342</v>
      </c>
      <c r="G230" s="31">
        <v>0</v>
      </c>
      <c r="H230" s="31">
        <v>0</v>
      </c>
      <c r="I230" s="31">
        <v>4787.2</v>
      </c>
      <c r="J230" s="31">
        <v>1196.8</v>
      </c>
      <c r="K230" s="31">
        <v>9955.9500000000007</v>
      </c>
      <c r="L230" s="31">
        <v>0</v>
      </c>
      <c r="M230" s="31">
        <f t="shared" si="6"/>
        <v>23317.95</v>
      </c>
      <c r="N230" s="31">
        <f>1964.88+1585.18</f>
        <v>3550.0600000000004</v>
      </c>
      <c r="O230" s="31">
        <v>750.72</v>
      </c>
      <c r="P230" s="31">
        <v>65.669999999998254</v>
      </c>
      <c r="Q230" s="31">
        <f t="shared" si="7"/>
        <v>4366.4499999999989</v>
      </c>
      <c r="R230" s="31">
        <v>18951.5</v>
      </c>
    </row>
    <row r="231" spans="1:18" x14ac:dyDescent="0.25">
      <c r="A231" s="32" t="s">
        <v>378</v>
      </c>
      <c r="B231" s="31" t="s">
        <v>777</v>
      </c>
      <c r="C231" s="31">
        <v>13966.97</v>
      </c>
      <c r="D231" s="31">
        <v>200</v>
      </c>
      <c r="E231" s="31">
        <v>1046</v>
      </c>
      <c r="F231" s="31">
        <v>666</v>
      </c>
      <c r="G231" s="31">
        <v>0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f t="shared" si="6"/>
        <v>15878.97</v>
      </c>
      <c r="N231" s="31">
        <v>2115.31</v>
      </c>
      <c r="O231" s="31">
        <v>1610.56</v>
      </c>
      <c r="P231" s="31">
        <v>1009.5999999999985</v>
      </c>
      <c r="Q231" s="31">
        <f t="shared" si="7"/>
        <v>4735.4699999999984</v>
      </c>
      <c r="R231" s="31">
        <v>11143.5</v>
      </c>
    </row>
    <row r="232" spans="1:18" x14ac:dyDescent="0.25">
      <c r="A232" s="32" t="s">
        <v>380</v>
      </c>
      <c r="B232" s="31" t="s">
        <v>778</v>
      </c>
      <c r="C232" s="31">
        <v>13048.75</v>
      </c>
      <c r="D232" s="31">
        <v>0</v>
      </c>
      <c r="E232" s="31">
        <v>1016</v>
      </c>
      <c r="F232" s="31">
        <v>684</v>
      </c>
      <c r="G232" s="31">
        <v>0</v>
      </c>
      <c r="H232" s="31">
        <v>129.35</v>
      </c>
      <c r="I232" s="31">
        <v>0</v>
      </c>
      <c r="J232" s="31">
        <v>0</v>
      </c>
      <c r="K232" s="31">
        <v>0</v>
      </c>
      <c r="L232" s="31">
        <v>0</v>
      </c>
      <c r="M232" s="31">
        <f t="shared" si="6"/>
        <v>14878.1</v>
      </c>
      <c r="N232" s="31">
        <v>1887.71</v>
      </c>
      <c r="O232" s="31">
        <v>1501.44</v>
      </c>
      <c r="P232" s="31">
        <v>180.95000000000073</v>
      </c>
      <c r="Q232" s="31">
        <f t="shared" si="7"/>
        <v>3570.1000000000008</v>
      </c>
      <c r="R232" s="31">
        <v>11308</v>
      </c>
    </row>
    <row r="233" spans="1:18" x14ac:dyDescent="0.25">
      <c r="A233" s="32" t="s">
        <v>382</v>
      </c>
      <c r="B233" s="31" t="s">
        <v>779</v>
      </c>
      <c r="C233" s="31">
        <v>13056</v>
      </c>
      <c r="D233" s="31">
        <v>0</v>
      </c>
      <c r="E233" s="31">
        <v>1016</v>
      </c>
      <c r="F233" s="31">
        <v>684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f t="shared" si="6"/>
        <v>14756</v>
      </c>
      <c r="N233" s="31">
        <v>1875.44</v>
      </c>
      <c r="O233" s="31">
        <v>1501.44</v>
      </c>
      <c r="P233" s="31">
        <v>180.61999999999898</v>
      </c>
      <c r="Q233" s="31">
        <f t="shared" si="7"/>
        <v>3557.4999999999991</v>
      </c>
      <c r="R233" s="31">
        <v>11198.5</v>
      </c>
    </row>
    <row r="234" spans="1:18" x14ac:dyDescent="0.25">
      <c r="A234" s="32" t="s">
        <v>384</v>
      </c>
      <c r="B234" s="31" t="s">
        <v>780</v>
      </c>
      <c r="C234" s="31">
        <v>13048.75</v>
      </c>
      <c r="D234" s="31">
        <v>0</v>
      </c>
      <c r="E234" s="31">
        <v>1016</v>
      </c>
      <c r="F234" s="31">
        <v>684</v>
      </c>
      <c r="G234" s="31">
        <v>0</v>
      </c>
      <c r="H234" s="31">
        <v>517.4</v>
      </c>
      <c r="I234" s="31">
        <v>0</v>
      </c>
      <c r="J234" s="31">
        <v>0</v>
      </c>
      <c r="K234" s="31">
        <v>0</v>
      </c>
      <c r="L234" s="31">
        <v>0</v>
      </c>
      <c r="M234" s="31">
        <f t="shared" si="6"/>
        <v>15266.15</v>
      </c>
      <c r="N234" s="31">
        <v>1929.15</v>
      </c>
      <c r="O234" s="31">
        <v>1501.44</v>
      </c>
      <c r="P234" s="31">
        <v>1296.5599999999995</v>
      </c>
      <c r="Q234" s="31">
        <f t="shared" si="7"/>
        <v>4727.1499999999996</v>
      </c>
      <c r="R234" s="31">
        <v>10539</v>
      </c>
    </row>
    <row r="235" spans="1:18" x14ac:dyDescent="0.25">
      <c r="A235" s="32" t="s">
        <v>386</v>
      </c>
      <c r="B235" s="31" t="s">
        <v>781</v>
      </c>
      <c r="C235" s="31">
        <v>14733</v>
      </c>
      <c r="D235" s="31">
        <v>200</v>
      </c>
      <c r="E235" s="31">
        <v>1093</v>
      </c>
      <c r="F235" s="31">
        <v>679</v>
      </c>
      <c r="G235" s="31">
        <v>0</v>
      </c>
      <c r="H235" s="31">
        <v>0</v>
      </c>
      <c r="I235" s="31">
        <v>0</v>
      </c>
      <c r="J235" s="31">
        <v>0</v>
      </c>
      <c r="K235" s="31">
        <v>0</v>
      </c>
      <c r="L235" s="31">
        <v>0</v>
      </c>
      <c r="M235" s="31">
        <f t="shared" si="6"/>
        <v>16705</v>
      </c>
      <c r="N235" s="31">
        <v>2291.7600000000002</v>
      </c>
      <c r="O235" s="31">
        <v>1694.3</v>
      </c>
      <c r="P235" s="31">
        <v>2715.4399999999987</v>
      </c>
      <c r="Q235" s="31">
        <f t="shared" si="7"/>
        <v>6701.4999999999991</v>
      </c>
      <c r="R235" s="31">
        <v>10003.5</v>
      </c>
    </row>
    <row r="236" spans="1:18" x14ac:dyDescent="0.25">
      <c r="A236" s="32" t="s">
        <v>388</v>
      </c>
      <c r="B236" s="31" t="s">
        <v>782</v>
      </c>
      <c r="C236" s="31">
        <v>13056</v>
      </c>
      <c r="D236" s="31">
        <v>0</v>
      </c>
      <c r="E236" s="31">
        <v>1016</v>
      </c>
      <c r="F236" s="31">
        <v>684</v>
      </c>
      <c r="G236" s="31">
        <v>0</v>
      </c>
      <c r="H236" s="31">
        <v>0</v>
      </c>
      <c r="I236" s="31">
        <v>0</v>
      </c>
      <c r="J236" s="31">
        <v>0</v>
      </c>
      <c r="K236" s="31">
        <v>0</v>
      </c>
      <c r="L236" s="31">
        <v>435.2</v>
      </c>
      <c r="M236" s="31">
        <f t="shared" si="6"/>
        <v>15191.2</v>
      </c>
      <c r="N236" s="31">
        <v>1968.4</v>
      </c>
      <c r="O236" s="31">
        <f>1501.44+750.72</f>
        <v>2252.16</v>
      </c>
      <c r="P236" s="31">
        <v>0.14000000000123691</v>
      </c>
      <c r="Q236" s="31">
        <f t="shared" si="7"/>
        <v>4220.7000000000007</v>
      </c>
      <c r="R236" s="31">
        <v>10970.5</v>
      </c>
    </row>
    <row r="237" spans="1:18" x14ac:dyDescent="0.25">
      <c r="A237" s="32" t="s">
        <v>390</v>
      </c>
      <c r="B237" s="31" t="s">
        <v>783</v>
      </c>
      <c r="C237" s="31">
        <v>13048.14</v>
      </c>
      <c r="D237" s="31">
        <v>0</v>
      </c>
      <c r="E237" s="31">
        <v>1016</v>
      </c>
      <c r="F237" s="31">
        <v>570</v>
      </c>
      <c r="G237" s="31">
        <v>0</v>
      </c>
      <c r="H237" s="31">
        <v>0</v>
      </c>
      <c r="I237" s="31">
        <v>0</v>
      </c>
      <c r="J237" s="31">
        <v>0</v>
      </c>
      <c r="K237" s="31">
        <v>0</v>
      </c>
      <c r="L237" s="31">
        <v>0</v>
      </c>
      <c r="M237" s="31">
        <f t="shared" si="6"/>
        <v>14634.14</v>
      </c>
      <c r="N237" s="31">
        <v>1413.45</v>
      </c>
      <c r="O237" s="31">
        <v>1501.44</v>
      </c>
      <c r="P237" s="31">
        <v>0.25</v>
      </c>
      <c r="Q237" s="31">
        <f t="shared" si="7"/>
        <v>2915.1400000000003</v>
      </c>
      <c r="R237" s="31">
        <v>11719</v>
      </c>
    </row>
    <row r="238" spans="1:18" x14ac:dyDescent="0.25">
      <c r="A238" s="32" t="s">
        <v>442</v>
      </c>
      <c r="B238" s="31" t="s">
        <v>784</v>
      </c>
      <c r="C238" s="31">
        <v>10679.1</v>
      </c>
      <c r="D238" s="31">
        <v>0</v>
      </c>
      <c r="E238" s="31">
        <v>737</v>
      </c>
      <c r="F238" s="31">
        <v>394.33</v>
      </c>
      <c r="G238" s="31">
        <v>0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31">
        <f t="shared" si="6"/>
        <v>11810.43</v>
      </c>
      <c r="N238" s="31">
        <f>629.62-76.11</f>
        <v>553.51</v>
      </c>
      <c r="O238" s="31">
        <v>1228.0999999999999</v>
      </c>
      <c r="P238" s="31">
        <v>-0.18000000000029104</v>
      </c>
      <c r="Q238" s="31">
        <f t="shared" si="7"/>
        <v>1781.4299999999996</v>
      </c>
      <c r="R238" s="31">
        <v>10029</v>
      </c>
    </row>
    <row r="239" spans="1:18" x14ac:dyDescent="0.25">
      <c r="A239" s="32" t="s">
        <v>444</v>
      </c>
      <c r="B239" s="31" t="s">
        <v>785</v>
      </c>
      <c r="C239" s="31">
        <v>13056</v>
      </c>
      <c r="D239" s="31">
        <v>0</v>
      </c>
      <c r="E239" s="31">
        <v>1016</v>
      </c>
      <c r="F239" s="31">
        <v>684</v>
      </c>
      <c r="G239" s="31">
        <v>0</v>
      </c>
      <c r="H239" s="31">
        <v>0</v>
      </c>
      <c r="I239" s="31">
        <v>0</v>
      </c>
      <c r="J239" s="31">
        <v>0</v>
      </c>
      <c r="K239" s="31">
        <v>0</v>
      </c>
      <c r="L239" s="31">
        <v>0</v>
      </c>
      <c r="M239" s="31">
        <f t="shared" si="6"/>
        <v>14756</v>
      </c>
      <c r="N239" s="31">
        <v>1875.44</v>
      </c>
      <c r="O239" s="31">
        <v>1501.44</v>
      </c>
      <c r="P239" s="31">
        <v>-0.38000000000101863</v>
      </c>
      <c r="Q239" s="31">
        <f t="shared" si="7"/>
        <v>3376.4999999999991</v>
      </c>
      <c r="R239" s="31">
        <v>11379.5</v>
      </c>
    </row>
    <row r="240" spans="1:18" x14ac:dyDescent="0.25">
      <c r="A240" s="32" t="s">
        <v>446</v>
      </c>
      <c r="B240" s="31" t="s">
        <v>786</v>
      </c>
      <c r="C240" s="31">
        <v>13056</v>
      </c>
      <c r="D240" s="31">
        <v>0</v>
      </c>
      <c r="E240" s="31">
        <v>1016</v>
      </c>
      <c r="F240" s="31">
        <v>684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f t="shared" ref="M240:M246" si="8">SUM(C240:L240)</f>
        <v>14756</v>
      </c>
      <c r="N240" s="31">
        <v>1875.44</v>
      </c>
      <c r="O240" s="31">
        <v>1501.44</v>
      </c>
      <c r="P240" s="31">
        <v>0.11999999999898137</v>
      </c>
      <c r="Q240" s="31">
        <f t="shared" ref="Q240:Q246" si="9">SUM(N240:P240)</f>
        <v>3376.9999999999991</v>
      </c>
      <c r="R240" s="31">
        <v>11379</v>
      </c>
    </row>
    <row r="241" spans="1:18" x14ac:dyDescent="0.25">
      <c r="A241" s="32" t="s">
        <v>448</v>
      </c>
      <c r="B241" s="31" t="s">
        <v>787</v>
      </c>
      <c r="C241" s="31">
        <v>13056</v>
      </c>
      <c r="D241" s="31">
        <v>0</v>
      </c>
      <c r="E241" s="31">
        <v>1016</v>
      </c>
      <c r="F241" s="31">
        <v>684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435.2</v>
      </c>
      <c r="M241" s="31">
        <f t="shared" si="8"/>
        <v>15191.2</v>
      </c>
      <c r="N241" s="31">
        <v>1921.92</v>
      </c>
      <c r="O241" s="31">
        <v>1501.44</v>
      </c>
      <c r="P241" s="31">
        <v>-0.15999999999985448</v>
      </c>
      <c r="Q241" s="31">
        <f t="shared" si="9"/>
        <v>3423.2000000000003</v>
      </c>
      <c r="R241" s="31">
        <v>11768</v>
      </c>
    </row>
    <row r="242" spans="1:18" x14ac:dyDescent="0.25">
      <c r="A242" s="32" t="s">
        <v>450</v>
      </c>
      <c r="B242" s="31" t="s">
        <v>788</v>
      </c>
      <c r="C242" s="31">
        <v>7398.4</v>
      </c>
      <c r="D242" s="31">
        <v>0</v>
      </c>
      <c r="E242" s="31">
        <v>575.74</v>
      </c>
      <c r="F242" s="31">
        <v>387.6</v>
      </c>
      <c r="G242" s="31">
        <v>0</v>
      </c>
      <c r="H242" s="31">
        <v>0</v>
      </c>
      <c r="I242" s="31">
        <v>1027.08</v>
      </c>
      <c r="J242" s="31">
        <v>256.77</v>
      </c>
      <c r="K242" s="31">
        <v>5186.63</v>
      </c>
      <c r="L242" s="31">
        <v>0</v>
      </c>
      <c r="M242" s="31">
        <f t="shared" si="8"/>
        <v>14832.220000000001</v>
      </c>
      <c r="N242" s="31">
        <f>937.72+566.45-72.81</f>
        <v>1431.3600000000001</v>
      </c>
      <c r="O242" s="31">
        <v>850.82</v>
      </c>
      <c r="P242" s="31">
        <v>4.0000000000873115E-2</v>
      </c>
      <c r="Q242" s="31">
        <f t="shared" si="9"/>
        <v>2282.2200000000012</v>
      </c>
      <c r="R242" s="31">
        <v>12550</v>
      </c>
    </row>
    <row r="243" spans="1:18" x14ac:dyDescent="0.25">
      <c r="A243" s="32" t="s">
        <v>452</v>
      </c>
      <c r="B243" s="31" t="s">
        <v>789</v>
      </c>
      <c r="C243" s="31">
        <v>13056</v>
      </c>
      <c r="D243" s="31">
        <v>0</v>
      </c>
      <c r="E243" s="31">
        <v>1016</v>
      </c>
      <c r="F243" s="31">
        <v>684</v>
      </c>
      <c r="G243" s="31">
        <v>0</v>
      </c>
      <c r="H243" s="31">
        <v>0</v>
      </c>
      <c r="I243" s="31">
        <v>0</v>
      </c>
      <c r="J243" s="31">
        <v>0</v>
      </c>
      <c r="K243" s="31">
        <v>0</v>
      </c>
      <c r="L243" s="31">
        <v>0</v>
      </c>
      <c r="M243" s="31">
        <f t="shared" si="8"/>
        <v>14756</v>
      </c>
      <c r="N243" s="31">
        <v>1875.44</v>
      </c>
      <c r="O243" s="31">
        <v>1501.44</v>
      </c>
      <c r="P243" s="31">
        <v>0.11999999999898137</v>
      </c>
      <c r="Q243" s="31">
        <f t="shared" si="9"/>
        <v>3376.9999999999991</v>
      </c>
      <c r="R243" s="31">
        <v>11379</v>
      </c>
    </row>
    <row r="244" spans="1:18" x14ac:dyDescent="0.25">
      <c r="A244" s="40"/>
      <c r="B244" s="33"/>
      <c r="C244" s="6" t="s">
        <v>545</v>
      </c>
      <c r="D244" s="6" t="s">
        <v>545</v>
      </c>
      <c r="E244" s="6" t="s">
        <v>545</v>
      </c>
      <c r="F244" s="6" t="s">
        <v>545</v>
      </c>
      <c r="G244" s="6" t="s">
        <v>545</v>
      </c>
      <c r="H244" s="6" t="s">
        <v>545</v>
      </c>
      <c r="I244" s="6" t="s">
        <v>545</v>
      </c>
      <c r="J244" s="6" t="s">
        <v>545</v>
      </c>
      <c r="K244" s="6" t="s">
        <v>545</v>
      </c>
      <c r="L244" s="6" t="s">
        <v>545</v>
      </c>
      <c r="M244" s="6" t="s">
        <v>545</v>
      </c>
      <c r="N244" s="6" t="s">
        <v>545</v>
      </c>
      <c r="O244" s="6" t="s">
        <v>545</v>
      </c>
      <c r="P244" s="6" t="s">
        <v>545</v>
      </c>
      <c r="Q244" s="6" t="s">
        <v>545</v>
      </c>
      <c r="R244" s="6" t="s">
        <v>545</v>
      </c>
    </row>
    <row r="245" spans="1:18" x14ac:dyDescent="0.25">
      <c r="A245" s="39" t="s">
        <v>554</v>
      </c>
      <c r="C245" s="31"/>
      <c r="M245" s="31"/>
      <c r="Q245" s="31"/>
    </row>
    <row r="246" spans="1:18" x14ac:dyDescent="0.25">
      <c r="A246" s="32" t="s">
        <v>418</v>
      </c>
      <c r="B246" s="31" t="s">
        <v>790</v>
      </c>
      <c r="C246" s="31">
        <v>29713.8</v>
      </c>
      <c r="D246" s="31">
        <v>0</v>
      </c>
      <c r="E246" s="31">
        <v>1074.48</v>
      </c>
      <c r="F246" s="31">
        <v>723.8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f t="shared" si="8"/>
        <v>31512.079999999998</v>
      </c>
      <c r="N246" s="31">
        <v>5618.9</v>
      </c>
      <c r="O246" s="31">
        <v>3417.08</v>
      </c>
      <c r="P246" s="31">
        <v>9.9999999998544808E-2</v>
      </c>
      <c r="Q246" s="31">
        <f t="shared" si="9"/>
        <v>9036.0799999999981</v>
      </c>
      <c r="R246" s="31">
        <v>22476</v>
      </c>
    </row>
    <row r="247" spans="1:18" x14ac:dyDescent="0.25">
      <c r="A247" s="40"/>
      <c r="B247" s="33"/>
      <c r="C247" s="6" t="s">
        <v>545</v>
      </c>
      <c r="D247" s="6" t="s">
        <v>545</v>
      </c>
      <c r="E247" s="6" t="s">
        <v>545</v>
      </c>
      <c r="F247" s="6" t="s">
        <v>545</v>
      </c>
      <c r="G247" s="6" t="s">
        <v>545</v>
      </c>
      <c r="H247" s="6" t="s">
        <v>545</v>
      </c>
      <c r="I247" s="6" t="s">
        <v>545</v>
      </c>
      <c r="J247" s="6" t="s">
        <v>545</v>
      </c>
      <c r="K247" s="6" t="s">
        <v>545</v>
      </c>
      <c r="L247" s="6" t="s">
        <v>545</v>
      </c>
      <c r="M247" s="6" t="s">
        <v>545</v>
      </c>
      <c r="N247" s="6" t="s">
        <v>545</v>
      </c>
      <c r="O247" s="6" t="s">
        <v>545</v>
      </c>
      <c r="P247" s="6" t="s">
        <v>545</v>
      </c>
      <c r="Q247" s="6" t="s">
        <v>545</v>
      </c>
      <c r="R247" s="6" t="s">
        <v>545</v>
      </c>
    </row>
  </sheetData>
  <mergeCells count="3">
    <mergeCell ref="B1:Q1"/>
    <mergeCell ref="B2:Q2"/>
    <mergeCell ref="B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7"/>
  <sheetViews>
    <sheetView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7.140625" style="2" customWidth="1"/>
    <col min="2" max="2" width="26.42578125" style="1" customWidth="1"/>
    <col min="3" max="12" width="11" style="1" bestFit="1" customWidth="1"/>
    <col min="13" max="13" width="13" style="1" bestFit="1" customWidth="1"/>
    <col min="14" max="14" width="13.5703125" style="1" bestFit="1" customWidth="1"/>
    <col min="15" max="16" width="11" style="1" bestFit="1" customWidth="1"/>
    <col min="17" max="18" width="12.28515625" style="1" bestFit="1" customWidth="1"/>
    <col min="19" max="19" width="12.7109375" style="1" bestFit="1" customWidth="1"/>
    <col min="20" max="20" width="11" style="1" bestFit="1" customWidth="1"/>
    <col min="21" max="16384" width="11.42578125" style="17"/>
  </cols>
  <sheetData>
    <row r="1" spans="1:20" ht="18" x14ac:dyDescent="0.25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0" ht="15.75" x14ac:dyDescent="0.25">
      <c r="B2" s="28" t="s">
        <v>564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0" x14ac:dyDescent="0.25">
      <c r="B3" s="26" t="s">
        <v>565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5" spans="1:20" ht="24" thickBot="1" x14ac:dyDescent="0.3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552</v>
      </c>
      <c r="J5" s="8" t="s">
        <v>551</v>
      </c>
      <c r="K5" s="8" t="s">
        <v>393</v>
      </c>
      <c r="L5" s="8" t="s">
        <v>458</v>
      </c>
      <c r="M5" s="9" t="s">
        <v>7</v>
      </c>
      <c r="N5" s="9" t="s">
        <v>8</v>
      </c>
      <c r="O5" s="8" t="s">
        <v>546</v>
      </c>
      <c r="P5" s="8" t="s">
        <v>563</v>
      </c>
      <c r="Q5" s="8" t="s">
        <v>547</v>
      </c>
      <c r="R5" s="9" t="s">
        <v>9</v>
      </c>
      <c r="S5" s="9" t="s">
        <v>10</v>
      </c>
      <c r="T5" s="10" t="s">
        <v>11</v>
      </c>
    </row>
    <row r="6" spans="1:20" ht="15.75" thickTop="1" x14ac:dyDescent="0.25">
      <c r="A6" s="11" t="s">
        <v>532</v>
      </c>
    </row>
    <row r="7" spans="1:20" x14ac:dyDescent="0.25">
      <c r="A7" s="2" t="s">
        <v>12</v>
      </c>
      <c r="B7" s="1" t="s">
        <v>13</v>
      </c>
      <c r="C7" s="12">
        <v>10490.4</v>
      </c>
      <c r="D7" s="12">
        <v>0</v>
      </c>
      <c r="E7" s="12">
        <v>719</v>
      </c>
      <c r="F7" s="12">
        <v>497</v>
      </c>
      <c r="G7" s="12">
        <v>616.1</v>
      </c>
      <c r="H7" s="12">
        <v>0</v>
      </c>
      <c r="I7" s="12">
        <v>0</v>
      </c>
      <c r="J7" s="12">
        <v>0</v>
      </c>
      <c r="K7" s="12">
        <v>0</v>
      </c>
      <c r="L7" s="12">
        <v>2925</v>
      </c>
      <c r="M7" s="12">
        <v>0</v>
      </c>
      <c r="N7" s="12">
        <f>SUM(C7:M7)</f>
        <v>15247.5</v>
      </c>
      <c r="O7" s="12">
        <v>1980.42</v>
      </c>
      <c r="P7" s="12">
        <v>0</v>
      </c>
      <c r="Q7" s="12">
        <v>1206.4000000000001</v>
      </c>
      <c r="R7" s="12">
        <v>2336.1800000000003</v>
      </c>
      <c r="S7" s="12">
        <f>SUM(O7:R7)</f>
        <v>5523</v>
      </c>
      <c r="T7" s="12">
        <v>9724.5</v>
      </c>
    </row>
    <row r="8" spans="1:20" x14ac:dyDescent="0.25">
      <c r="A8" s="2" t="s">
        <v>14</v>
      </c>
      <c r="B8" s="1" t="s">
        <v>15</v>
      </c>
      <c r="C8" s="12">
        <v>11232.48</v>
      </c>
      <c r="D8" s="12">
        <v>0</v>
      </c>
      <c r="E8" s="12">
        <v>820</v>
      </c>
      <c r="F8" s="12">
        <v>510</v>
      </c>
      <c r="G8" s="12">
        <v>246.44</v>
      </c>
      <c r="H8" s="12">
        <v>0</v>
      </c>
      <c r="I8" s="12">
        <v>0</v>
      </c>
      <c r="J8" s="12">
        <v>0</v>
      </c>
      <c r="K8" s="12">
        <v>0</v>
      </c>
      <c r="L8" s="12">
        <v>2925</v>
      </c>
      <c r="M8" s="12">
        <v>0</v>
      </c>
      <c r="N8" s="12">
        <f t="shared" ref="N8:N62" si="0">SUM(C8:M8)</f>
        <v>15733.92</v>
      </c>
      <c r="O8" s="12">
        <v>2084.33</v>
      </c>
      <c r="P8" s="12">
        <v>0</v>
      </c>
      <c r="Q8" s="12">
        <v>1296.51</v>
      </c>
      <c r="R8" s="12">
        <v>336.57999999999993</v>
      </c>
      <c r="S8" s="12">
        <f t="shared" ref="S8:S62" si="1">SUM(O8:R8)</f>
        <v>3717.42</v>
      </c>
      <c r="T8" s="12">
        <v>12016.5</v>
      </c>
    </row>
    <row r="9" spans="1:20" x14ac:dyDescent="0.25">
      <c r="A9" s="2" t="s">
        <v>16</v>
      </c>
      <c r="B9" s="1" t="s">
        <v>17</v>
      </c>
      <c r="C9" s="12">
        <v>10848.32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2925</v>
      </c>
      <c r="M9" s="12">
        <v>0</v>
      </c>
      <c r="N9" s="12">
        <f t="shared" si="0"/>
        <v>15115.32</v>
      </c>
      <c r="O9" s="12">
        <v>1952.19</v>
      </c>
      <c r="P9" s="12">
        <v>0</v>
      </c>
      <c r="Q9" s="12">
        <v>1253.1099999999999</v>
      </c>
      <c r="R9" s="12">
        <v>986.52000000000044</v>
      </c>
      <c r="S9" s="12">
        <f t="shared" si="1"/>
        <v>4191.8200000000006</v>
      </c>
      <c r="T9" s="12">
        <v>10923.5</v>
      </c>
    </row>
    <row r="10" spans="1:20" x14ac:dyDescent="0.25">
      <c r="A10" s="2" t="s">
        <v>18</v>
      </c>
      <c r="B10" s="1" t="s">
        <v>19</v>
      </c>
      <c r="C10" s="12">
        <v>47106</v>
      </c>
      <c r="D10" s="12">
        <v>0</v>
      </c>
      <c r="E10" s="12">
        <v>1808</v>
      </c>
      <c r="F10" s="12">
        <v>1299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f t="shared" si="0"/>
        <v>50213</v>
      </c>
      <c r="O10" s="12">
        <v>10829.78</v>
      </c>
      <c r="P10" s="12">
        <v>0</v>
      </c>
      <c r="Q10" s="12">
        <v>5417.2</v>
      </c>
      <c r="R10" s="12">
        <v>2.0000000004074536E-2</v>
      </c>
      <c r="S10" s="12">
        <f t="shared" si="1"/>
        <v>16247.000000000004</v>
      </c>
      <c r="T10" s="12">
        <v>33966</v>
      </c>
    </row>
    <row r="11" spans="1:20" x14ac:dyDescent="0.25">
      <c r="A11" s="2" t="s">
        <v>20</v>
      </c>
      <c r="B11" s="1" t="s">
        <v>21</v>
      </c>
      <c r="C11" s="12">
        <v>10887.9</v>
      </c>
      <c r="D11" s="12">
        <v>0</v>
      </c>
      <c r="E11" s="12">
        <v>825</v>
      </c>
      <c r="F11" s="12">
        <v>517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2925</v>
      </c>
      <c r="M11" s="12">
        <v>0</v>
      </c>
      <c r="N11" s="12">
        <f t="shared" si="0"/>
        <v>15154.9</v>
      </c>
      <c r="O11" s="12">
        <v>1960.66</v>
      </c>
      <c r="P11" s="12">
        <v>0</v>
      </c>
      <c r="Q11" s="12">
        <v>1252.1099999999999</v>
      </c>
      <c r="R11" s="12">
        <v>4205.1299999999992</v>
      </c>
      <c r="S11" s="12">
        <f t="shared" si="1"/>
        <v>7417.9</v>
      </c>
      <c r="T11" s="12">
        <v>7737</v>
      </c>
    </row>
    <row r="12" spans="1:20" x14ac:dyDescent="0.25">
      <c r="A12" s="2" t="s">
        <v>22</v>
      </c>
      <c r="B12" s="1" t="s">
        <v>23</v>
      </c>
      <c r="C12" s="12">
        <v>11274.15</v>
      </c>
      <c r="D12" s="12">
        <v>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2925</v>
      </c>
      <c r="M12" s="12">
        <v>0</v>
      </c>
      <c r="N12" s="12">
        <f t="shared" si="0"/>
        <v>15529.15</v>
      </c>
      <c r="O12" s="12">
        <v>2040.59</v>
      </c>
      <c r="P12" s="12">
        <v>0</v>
      </c>
      <c r="Q12" s="12">
        <v>1296.54</v>
      </c>
      <c r="R12" s="12">
        <v>336.52000000000044</v>
      </c>
      <c r="S12" s="12">
        <f t="shared" si="1"/>
        <v>3673.6500000000005</v>
      </c>
      <c r="T12" s="12">
        <v>11855.5</v>
      </c>
    </row>
    <row r="13" spans="1:20" x14ac:dyDescent="0.25">
      <c r="A13" s="2" t="s">
        <v>24</v>
      </c>
      <c r="B13" s="1" t="s">
        <v>25</v>
      </c>
      <c r="C13" s="12">
        <v>11274.15</v>
      </c>
      <c r="D13" s="12">
        <v>200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2700</v>
      </c>
      <c r="M13" s="12">
        <v>0</v>
      </c>
      <c r="N13" s="12">
        <f t="shared" si="0"/>
        <v>15504.15</v>
      </c>
      <c r="O13" s="12">
        <v>2035.25</v>
      </c>
      <c r="P13" s="12">
        <v>0</v>
      </c>
      <c r="Q13" s="12">
        <v>1296.54</v>
      </c>
      <c r="R13" s="12">
        <v>310.86000000000058</v>
      </c>
      <c r="S13" s="12">
        <f t="shared" si="1"/>
        <v>3642.6500000000005</v>
      </c>
      <c r="T13" s="12">
        <v>11861.5</v>
      </c>
    </row>
    <row r="14" spans="1:20" x14ac:dyDescent="0.25">
      <c r="A14" s="2" t="s">
        <v>396</v>
      </c>
      <c r="B14" s="1" t="s">
        <v>397</v>
      </c>
      <c r="C14" s="12">
        <v>20272.2</v>
      </c>
      <c r="D14" s="12">
        <v>0</v>
      </c>
      <c r="E14" s="12">
        <v>1206</v>
      </c>
      <c r="F14" s="12">
        <v>755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f t="shared" si="0"/>
        <v>22233.200000000001</v>
      </c>
      <c r="O14" s="12">
        <v>3472.58</v>
      </c>
      <c r="P14" s="12">
        <v>0</v>
      </c>
      <c r="Q14" s="12">
        <v>2331.3000000000002</v>
      </c>
      <c r="R14" s="12">
        <v>2699.8199999999997</v>
      </c>
      <c r="S14" s="12">
        <f t="shared" si="1"/>
        <v>8503.7000000000007</v>
      </c>
      <c r="T14" s="12">
        <v>13729.5</v>
      </c>
    </row>
    <row r="15" spans="1:20" x14ac:dyDescent="0.25">
      <c r="A15" s="2" t="s">
        <v>398</v>
      </c>
      <c r="B15" s="1" t="s">
        <v>399</v>
      </c>
      <c r="C15" s="12">
        <v>29713.8</v>
      </c>
      <c r="D15" s="12">
        <v>0</v>
      </c>
      <c r="E15" s="12">
        <v>1074.3800000000001</v>
      </c>
      <c r="F15" s="12">
        <v>723.8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f t="shared" si="0"/>
        <v>31511.98</v>
      </c>
      <c r="O15" s="12">
        <v>5618.88</v>
      </c>
      <c r="P15" s="12">
        <v>0</v>
      </c>
      <c r="Q15" s="12">
        <v>3417.08</v>
      </c>
      <c r="R15" s="12">
        <v>3602.0200000000004</v>
      </c>
      <c r="S15" s="12">
        <f t="shared" si="1"/>
        <v>12637.98</v>
      </c>
      <c r="T15" s="12">
        <v>18874</v>
      </c>
    </row>
    <row r="16" spans="1:20" x14ac:dyDescent="0.25">
      <c r="A16" s="2" t="s">
        <v>420</v>
      </c>
      <c r="B16" s="1" t="s">
        <v>421</v>
      </c>
      <c r="C16" s="12">
        <v>11614.68</v>
      </c>
      <c r="D16" s="12">
        <v>0</v>
      </c>
      <c r="E16" s="12">
        <v>815</v>
      </c>
      <c r="F16" s="12">
        <v>264.54000000000002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2627</v>
      </c>
      <c r="M16" s="12">
        <v>0</v>
      </c>
      <c r="N16" s="12">
        <f t="shared" si="0"/>
        <v>15321.220000000001</v>
      </c>
      <c r="O16" s="12">
        <v>869.6</v>
      </c>
      <c r="P16" s="12">
        <v>0</v>
      </c>
      <c r="Q16" s="12">
        <v>1368.16</v>
      </c>
      <c r="R16" s="12">
        <v>301.96000000000095</v>
      </c>
      <c r="S16" s="12">
        <f t="shared" si="1"/>
        <v>2539.7200000000012</v>
      </c>
      <c r="T16" s="12">
        <v>12781.5</v>
      </c>
    </row>
    <row r="17" spans="1:20" x14ac:dyDescent="0.25">
      <c r="A17" s="14"/>
      <c r="B17" s="6"/>
      <c r="C17" s="6" t="s">
        <v>545</v>
      </c>
      <c r="D17" s="6" t="s">
        <v>545</v>
      </c>
      <c r="E17" s="6" t="s">
        <v>545</v>
      </c>
      <c r="F17" s="6" t="s">
        <v>545</v>
      </c>
      <c r="G17" s="6" t="s">
        <v>545</v>
      </c>
      <c r="H17" s="6" t="s">
        <v>545</v>
      </c>
      <c r="I17" s="6" t="s">
        <v>545</v>
      </c>
      <c r="J17" s="6" t="s">
        <v>545</v>
      </c>
      <c r="K17" s="6" t="s">
        <v>545</v>
      </c>
      <c r="L17" s="6" t="s">
        <v>545</v>
      </c>
      <c r="M17" s="6" t="s">
        <v>545</v>
      </c>
      <c r="N17" s="6" t="s">
        <v>545</v>
      </c>
      <c r="O17" s="6" t="s">
        <v>545</v>
      </c>
      <c r="P17" s="6" t="s">
        <v>545</v>
      </c>
      <c r="Q17" s="6" t="s">
        <v>545</v>
      </c>
      <c r="R17" s="6" t="s">
        <v>545</v>
      </c>
      <c r="S17" s="6" t="s">
        <v>545</v>
      </c>
      <c r="T17" s="6" t="s">
        <v>545</v>
      </c>
    </row>
    <row r="18" spans="1:20" x14ac:dyDescent="0.25">
      <c r="A18" s="11" t="s">
        <v>533</v>
      </c>
      <c r="C18" s="12"/>
      <c r="N18" s="12"/>
      <c r="S18" s="12"/>
    </row>
    <row r="19" spans="1:20" x14ac:dyDescent="0.25">
      <c r="A19" s="2" t="s">
        <v>26</v>
      </c>
      <c r="B19" s="1" t="s">
        <v>27</v>
      </c>
      <c r="C19" s="12">
        <v>11716.16</v>
      </c>
      <c r="D19" s="12">
        <v>400</v>
      </c>
      <c r="E19" s="12">
        <v>846</v>
      </c>
      <c r="F19" s="12">
        <v>528</v>
      </c>
      <c r="G19" s="12">
        <v>739.32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f t="shared" si="0"/>
        <v>14229.48</v>
      </c>
      <c r="O19" s="12">
        <v>1762.98</v>
      </c>
      <c r="P19" s="12">
        <v>0</v>
      </c>
      <c r="Q19" s="12">
        <v>1350.48</v>
      </c>
      <c r="R19" s="12">
        <v>2.0000000000436557E-2</v>
      </c>
      <c r="S19" s="12">
        <f t="shared" si="1"/>
        <v>3113.4800000000005</v>
      </c>
      <c r="T19" s="12">
        <v>11116</v>
      </c>
    </row>
    <row r="20" spans="1:20" x14ac:dyDescent="0.25">
      <c r="A20" s="2" t="s">
        <v>30</v>
      </c>
      <c r="B20" s="1" t="s">
        <v>31</v>
      </c>
      <c r="C20" s="12">
        <v>9980.1</v>
      </c>
      <c r="D20" s="12">
        <v>0</v>
      </c>
      <c r="E20" s="12">
        <v>707</v>
      </c>
      <c r="F20" s="12">
        <v>484</v>
      </c>
      <c r="G20" s="12">
        <v>616.1</v>
      </c>
      <c r="H20" s="12">
        <v>0</v>
      </c>
      <c r="I20" s="12">
        <v>0</v>
      </c>
      <c r="J20" s="12">
        <v>0</v>
      </c>
      <c r="K20" s="12">
        <v>0</v>
      </c>
      <c r="L20" s="12">
        <v>2925</v>
      </c>
      <c r="M20" s="12">
        <v>0</v>
      </c>
      <c r="N20" s="12">
        <f t="shared" si="0"/>
        <v>14712.2</v>
      </c>
      <c r="O20" s="12">
        <v>1871.07</v>
      </c>
      <c r="P20" s="12">
        <v>0</v>
      </c>
      <c r="Q20" s="12">
        <v>1147.72</v>
      </c>
      <c r="R20" s="12">
        <v>470.90999999999985</v>
      </c>
      <c r="S20" s="12">
        <f t="shared" si="1"/>
        <v>3489.7</v>
      </c>
      <c r="T20" s="12">
        <v>11222.5</v>
      </c>
    </row>
    <row r="21" spans="1:20" x14ac:dyDescent="0.25">
      <c r="A21" s="2" t="s">
        <v>32</v>
      </c>
      <c r="B21" s="1" t="s">
        <v>33</v>
      </c>
      <c r="C21" s="12">
        <v>11274</v>
      </c>
      <c r="D21" s="12">
        <v>200</v>
      </c>
      <c r="E21" s="12">
        <v>820</v>
      </c>
      <c r="F21" s="12">
        <v>510</v>
      </c>
      <c r="G21" s="12">
        <v>492.88</v>
      </c>
      <c r="H21" s="12">
        <v>0</v>
      </c>
      <c r="I21" s="12">
        <v>0</v>
      </c>
      <c r="J21" s="12">
        <v>0</v>
      </c>
      <c r="K21" s="12">
        <v>0</v>
      </c>
      <c r="L21" s="12">
        <v>2925</v>
      </c>
      <c r="M21" s="12">
        <v>0</v>
      </c>
      <c r="N21" s="12">
        <f t="shared" si="0"/>
        <v>16221.88</v>
      </c>
      <c r="O21" s="12">
        <v>2188.56</v>
      </c>
      <c r="P21" s="12">
        <v>0</v>
      </c>
      <c r="Q21" s="12">
        <v>1296.51</v>
      </c>
      <c r="R21" s="12">
        <v>5072.3099999999995</v>
      </c>
      <c r="S21" s="12">
        <f t="shared" si="1"/>
        <v>8557.3799999999992</v>
      </c>
      <c r="T21" s="12">
        <v>7664.5</v>
      </c>
    </row>
    <row r="22" spans="1:20" x14ac:dyDescent="0.25">
      <c r="A22" s="2" t="s">
        <v>34</v>
      </c>
      <c r="B22" s="1" t="s">
        <v>35</v>
      </c>
      <c r="C22" s="12">
        <v>8803.5</v>
      </c>
      <c r="D22" s="12">
        <v>200</v>
      </c>
      <c r="E22" s="12">
        <v>601</v>
      </c>
      <c r="F22" s="12">
        <v>361</v>
      </c>
      <c r="G22" s="12">
        <v>370</v>
      </c>
      <c r="H22" s="12">
        <v>0</v>
      </c>
      <c r="I22" s="12">
        <v>0</v>
      </c>
      <c r="J22" s="12">
        <v>0</v>
      </c>
      <c r="K22" s="12">
        <v>0</v>
      </c>
      <c r="L22" s="12">
        <v>2925</v>
      </c>
      <c r="M22" s="12">
        <v>0</v>
      </c>
      <c r="N22" s="12">
        <f t="shared" si="0"/>
        <v>13260.5</v>
      </c>
      <c r="O22" s="12">
        <v>1582.52</v>
      </c>
      <c r="P22" s="12">
        <v>0</v>
      </c>
      <c r="Q22" s="12">
        <v>1012.4</v>
      </c>
      <c r="R22" s="12">
        <v>4181.08</v>
      </c>
      <c r="S22" s="12">
        <f t="shared" si="1"/>
        <v>6776</v>
      </c>
      <c r="T22" s="12">
        <v>6484.5</v>
      </c>
    </row>
    <row r="23" spans="1:20" x14ac:dyDescent="0.25">
      <c r="A23" s="14"/>
      <c r="B23" s="6"/>
      <c r="C23" s="6" t="s">
        <v>545</v>
      </c>
      <c r="D23" s="6" t="s">
        <v>545</v>
      </c>
      <c r="E23" s="6" t="s">
        <v>545</v>
      </c>
      <c r="F23" s="6" t="s">
        <v>545</v>
      </c>
      <c r="G23" s="6" t="s">
        <v>545</v>
      </c>
      <c r="H23" s="6" t="s">
        <v>545</v>
      </c>
      <c r="I23" s="6" t="s">
        <v>545</v>
      </c>
      <c r="J23" s="6" t="s">
        <v>545</v>
      </c>
      <c r="K23" s="6" t="s">
        <v>545</v>
      </c>
      <c r="L23" s="6" t="s">
        <v>545</v>
      </c>
      <c r="M23" s="6" t="s">
        <v>545</v>
      </c>
      <c r="N23" s="6" t="s">
        <v>545</v>
      </c>
      <c r="O23" s="6" t="s">
        <v>545</v>
      </c>
      <c r="P23" s="6" t="s">
        <v>545</v>
      </c>
      <c r="Q23" s="6" t="s">
        <v>545</v>
      </c>
      <c r="R23" s="6" t="s">
        <v>545</v>
      </c>
      <c r="S23" s="6" t="s">
        <v>545</v>
      </c>
      <c r="T23" s="6" t="s">
        <v>545</v>
      </c>
    </row>
    <row r="24" spans="1:20" x14ac:dyDescent="0.25">
      <c r="A24" s="11" t="s">
        <v>534</v>
      </c>
      <c r="C24" s="12"/>
      <c r="N24" s="12"/>
      <c r="S24" s="12"/>
    </row>
    <row r="25" spans="1:20" x14ac:dyDescent="0.25">
      <c r="A25" s="2" t="s">
        <v>36</v>
      </c>
      <c r="B25" s="1" t="s">
        <v>37</v>
      </c>
      <c r="C25" s="12">
        <v>8606.4</v>
      </c>
      <c r="D25" s="12">
        <v>0</v>
      </c>
      <c r="E25" s="12">
        <v>603</v>
      </c>
      <c r="F25" s="12">
        <v>378</v>
      </c>
      <c r="G25" s="12">
        <v>739.32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f t="shared" si="0"/>
        <v>10326.719999999999</v>
      </c>
      <c r="O25" s="12">
        <v>981.82</v>
      </c>
      <c r="P25" s="12">
        <v>0</v>
      </c>
      <c r="Q25" s="12">
        <v>989.74</v>
      </c>
      <c r="R25" s="12">
        <v>0.15999999999985448</v>
      </c>
      <c r="S25" s="12">
        <f t="shared" si="1"/>
        <v>1971.7199999999998</v>
      </c>
      <c r="T25" s="12">
        <v>8355</v>
      </c>
    </row>
    <row r="26" spans="1:20" x14ac:dyDescent="0.25">
      <c r="A26" s="2" t="s">
        <v>38</v>
      </c>
      <c r="B26" s="1" t="s">
        <v>39</v>
      </c>
      <c r="C26" s="12">
        <v>12266.4</v>
      </c>
      <c r="D26" s="12">
        <v>0</v>
      </c>
      <c r="E26" s="12">
        <v>774.5</v>
      </c>
      <c r="F26" s="12">
        <v>508</v>
      </c>
      <c r="G26" s="12">
        <v>616.1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f t="shared" si="0"/>
        <v>14165</v>
      </c>
      <c r="O26" s="12">
        <v>1749.2</v>
      </c>
      <c r="P26" s="12">
        <v>0</v>
      </c>
      <c r="Q26" s="12">
        <v>1410.64</v>
      </c>
      <c r="R26" s="12">
        <v>0.15999999999985448</v>
      </c>
      <c r="S26" s="12">
        <f t="shared" si="1"/>
        <v>3160</v>
      </c>
      <c r="T26" s="12">
        <v>11005</v>
      </c>
    </row>
    <row r="27" spans="1:20" x14ac:dyDescent="0.25">
      <c r="A27" s="2" t="s">
        <v>40</v>
      </c>
      <c r="B27" s="1" t="s">
        <v>41</v>
      </c>
      <c r="C27" s="12">
        <v>10789.47</v>
      </c>
      <c r="D27" s="12">
        <v>0</v>
      </c>
      <c r="E27" s="12">
        <v>801</v>
      </c>
      <c r="F27" s="12">
        <v>539</v>
      </c>
      <c r="G27" s="12">
        <v>739.32</v>
      </c>
      <c r="H27" s="12">
        <v>0</v>
      </c>
      <c r="I27" s="12">
        <v>0</v>
      </c>
      <c r="J27" s="12">
        <v>0</v>
      </c>
      <c r="K27" s="12">
        <v>0</v>
      </c>
      <c r="L27" s="12">
        <v>3412.5</v>
      </c>
      <c r="M27" s="12">
        <v>0</v>
      </c>
      <c r="N27" s="12">
        <f t="shared" si="0"/>
        <v>16281.289999999999</v>
      </c>
      <c r="O27" s="12">
        <v>2201.25</v>
      </c>
      <c r="P27" s="12">
        <v>0</v>
      </c>
      <c r="Q27" s="12">
        <v>1243.52</v>
      </c>
      <c r="R27" s="12">
        <v>5890.5199999999986</v>
      </c>
      <c r="S27" s="12">
        <f t="shared" si="1"/>
        <v>9335.2899999999991</v>
      </c>
      <c r="T27" s="12">
        <v>6946</v>
      </c>
    </row>
    <row r="28" spans="1:20" x14ac:dyDescent="0.25">
      <c r="A28" s="2" t="s">
        <v>42</v>
      </c>
      <c r="B28" s="1" t="s">
        <v>43</v>
      </c>
      <c r="C28" s="12">
        <v>11897.1</v>
      </c>
      <c r="D28" s="12">
        <v>0</v>
      </c>
      <c r="E28" s="12">
        <v>815</v>
      </c>
      <c r="F28" s="12">
        <v>496</v>
      </c>
      <c r="G28" s="12">
        <v>739.32</v>
      </c>
      <c r="H28" s="12">
        <v>1546.28</v>
      </c>
      <c r="I28" s="12">
        <v>0</v>
      </c>
      <c r="J28" s="12">
        <v>0</v>
      </c>
      <c r="K28" s="12">
        <v>0</v>
      </c>
      <c r="L28" s="12">
        <v>3900</v>
      </c>
      <c r="M28" s="12">
        <v>0</v>
      </c>
      <c r="N28" s="12">
        <f t="shared" si="0"/>
        <v>19393.7</v>
      </c>
      <c r="O28" s="12">
        <v>2762.85</v>
      </c>
      <c r="P28" s="12">
        <v>0</v>
      </c>
      <c r="Q28" s="12">
        <v>1368.17</v>
      </c>
      <c r="R28" s="12">
        <v>4641.18</v>
      </c>
      <c r="S28" s="12">
        <f t="shared" si="1"/>
        <v>8772.2000000000007</v>
      </c>
      <c r="T28" s="12">
        <v>10621.5</v>
      </c>
    </row>
    <row r="29" spans="1:20" x14ac:dyDescent="0.25">
      <c r="A29" s="2" t="s">
        <v>44</v>
      </c>
      <c r="B29" s="1" t="s">
        <v>45</v>
      </c>
      <c r="C29" s="12">
        <v>10813.2</v>
      </c>
      <c r="D29" s="12">
        <v>0</v>
      </c>
      <c r="E29" s="12">
        <v>801</v>
      </c>
      <c r="F29" s="12">
        <v>539</v>
      </c>
      <c r="G29" s="12">
        <v>616.1</v>
      </c>
      <c r="H29" s="12">
        <v>0</v>
      </c>
      <c r="I29" s="12">
        <v>0</v>
      </c>
      <c r="J29" s="12">
        <v>0</v>
      </c>
      <c r="K29" s="12">
        <v>0</v>
      </c>
      <c r="L29" s="12">
        <v>3412.5</v>
      </c>
      <c r="M29" s="12">
        <v>0</v>
      </c>
      <c r="N29" s="12">
        <f t="shared" si="0"/>
        <v>16181.800000000001</v>
      </c>
      <c r="O29" s="12">
        <v>2180</v>
      </c>
      <c r="P29" s="12">
        <v>0</v>
      </c>
      <c r="Q29" s="12">
        <v>1247.8399999999999</v>
      </c>
      <c r="R29" s="12">
        <v>3765.9600000000009</v>
      </c>
      <c r="S29" s="12">
        <f t="shared" si="1"/>
        <v>7193.8000000000011</v>
      </c>
      <c r="T29" s="12">
        <v>8988</v>
      </c>
    </row>
    <row r="30" spans="1:20" x14ac:dyDescent="0.25">
      <c r="A30" s="2" t="s">
        <v>46</v>
      </c>
      <c r="B30" s="1" t="s">
        <v>47</v>
      </c>
      <c r="C30" s="12">
        <v>11490.53</v>
      </c>
      <c r="D30" s="12">
        <v>0</v>
      </c>
      <c r="E30" s="12">
        <v>815</v>
      </c>
      <c r="F30" s="12">
        <v>413.56</v>
      </c>
      <c r="G30" s="12">
        <v>616.1</v>
      </c>
      <c r="H30" s="12">
        <v>0</v>
      </c>
      <c r="I30" s="12">
        <v>0</v>
      </c>
      <c r="J30" s="12">
        <v>0</v>
      </c>
      <c r="K30" s="12">
        <v>0</v>
      </c>
      <c r="L30" s="12">
        <v>3900</v>
      </c>
      <c r="M30" s="12">
        <v>0</v>
      </c>
      <c r="N30" s="12">
        <f t="shared" si="0"/>
        <v>17235.190000000002</v>
      </c>
      <c r="O30" s="12">
        <v>2014.57</v>
      </c>
      <c r="P30" s="12">
        <v>0</v>
      </c>
      <c r="Q30" s="12">
        <v>1368.17</v>
      </c>
      <c r="R30" s="12">
        <v>5578.4500000000025</v>
      </c>
      <c r="S30" s="12">
        <f t="shared" si="1"/>
        <v>8961.1900000000023</v>
      </c>
      <c r="T30" s="12">
        <v>8274</v>
      </c>
    </row>
    <row r="31" spans="1:20" x14ac:dyDescent="0.25">
      <c r="A31" s="2" t="s">
        <v>48</v>
      </c>
      <c r="B31" s="1" t="s">
        <v>49</v>
      </c>
      <c r="C31" s="12">
        <v>11897.1</v>
      </c>
      <c r="D31" s="12">
        <v>200</v>
      </c>
      <c r="E31" s="12">
        <v>815</v>
      </c>
      <c r="F31" s="12">
        <v>496</v>
      </c>
      <c r="G31" s="12">
        <v>513.4</v>
      </c>
      <c r="H31" s="12">
        <v>0</v>
      </c>
      <c r="I31" s="12">
        <v>0</v>
      </c>
      <c r="J31" s="12">
        <v>0</v>
      </c>
      <c r="K31" s="12">
        <v>0</v>
      </c>
      <c r="L31" s="12">
        <v>3900</v>
      </c>
      <c r="M31" s="12">
        <v>0</v>
      </c>
      <c r="N31" s="12">
        <f t="shared" si="0"/>
        <v>17821.5</v>
      </c>
      <c r="O31" s="12">
        <v>2530.2399999999998</v>
      </c>
      <c r="P31" s="12">
        <v>0</v>
      </c>
      <c r="Q31" s="12">
        <v>1368.17</v>
      </c>
      <c r="R31" s="12">
        <v>5578.59</v>
      </c>
      <c r="S31" s="12">
        <f t="shared" si="1"/>
        <v>9477</v>
      </c>
      <c r="T31" s="12">
        <v>8344.5</v>
      </c>
    </row>
    <row r="32" spans="1:20" x14ac:dyDescent="0.25">
      <c r="A32" s="2" t="s">
        <v>50</v>
      </c>
      <c r="B32" s="1" t="s">
        <v>51</v>
      </c>
      <c r="C32" s="12">
        <v>10813.2</v>
      </c>
      <c r="D32" s="12">
        <v>0</v>
      </c>
      <c r="E32" s="12">
        <v>801</v>
      </c>
      <c r="F32" s="12">
        <v>539</v>
      </c>
      <c r="G32" s="12">
        <v>370</v>
      </c>
      <c r="H32" s="12">
        <v>0</v>
      </c>
      <c r="I32" s="12">
        <v>0</v>
      </c>
      <c r="J32" s="12">
        <v>0</v>
      </c>
      <c r="K32" s="12">
        <v>0</v>
      </c>
      <c r="L32" s="12">
        <v>3412.5</v>
      </c>
      <c r="M32" s="12">
        <v>369.19</v>
      </c>
      <c r="N32" s="12">
        <f t="shared" si="0"/>
        <v>16304.890000000001</v>
      </c>
      <c r="O32" s="12">
        <v>2166.85</v>
      </c>
      <c r="P32" s="12">
        <v>0</v>
      </c>
      <c r="Q32" s="12">
        <v>1247.8399999999999</v>
      </c>
      <c r="R32" s="12">
        <v>9152.7000000000007</v>
      </c>
      <c r="S32" s="12">
        <f t="shared" si="1"/>
        <v>12567.39</v>
      </c>
      <c r="T32" s="12">
        <v>3737.5</v>
      </c>
    </row>
    <row r="33" spans="1:20" x14ac:dyDescent="0.25">
      <c r="A33" s="2" t="s">
        <v>52</v>
      </c>
      <c r="B33" s="1" t="s">
        <v>53</v>
      </c>
      <c r="C33" s="12">
        <v>12357.9</v>
      </c>
      <c r="D33" s="12">
        <v>0</v>
      </c>
      <c r="E33" s="12">
        <v>915</v>
      </c>
      <c r="F33" s="12">
        <v>616</v>
      </c>
      <c r="G33" s="12">
        <v>572.88</v>
      </c>
      <c r="H33" s="12">
        <v>964.63</v>
      </c>
      <c r="I33" s="12">
        <v>0</v>
      </c>
      <c r="J33" s="12">
        <v>0</v>
      </c>
      <c r="K33" s="12">
        <v>0</v>
      </c>
      <c r="L33" s="12">
        <v>3900</v>
      </c>
      <c r="M33" s="12">
        <v>0</v>
      </c>
      <c r="N33" s="12">
        <f t="shared" si="0"/>
        <v>19326.409999999996</v>
      </c>
      <c r="O33" s="12">
        <v>2748.66</v>
      </c>
      <c r="P33" s="12">
        <v>0</v>
      </c>
      <c r="Q33" s="12">
        <v>1421.16</v>
      </c>
      <c r="R33" s="12">
        <v>7849.5899999999965</v>
      </c>
      <c r="S33" s="12">
        <f t="shared" si="1"/>
        <v>12019.409999999996</v>
      </c>
      <c r="T33" s="12">
        <v>7307</v>
      </c>
    </row>
    <row r="34" spans="1:20" x14ac:dyDescent="0.25">
      <c r="A34" s="2" t="s">
        <v>54</v>
      </c>
      <c r="B34" s="1" t="s">
        <v>55</v>
      </c>
      <c r="C34" s="12">
        <v>12357.9</v>
      </c>
      <c r="D34" s="12">
        <v>0</v>
      </c>
      <c r="E34" s="12">
        <v>915</v>
      </c>
      <c r="F34" s="12">
        <v>616</v>
      </c>
      <c r="G34" s="12">
        <v>246.44</v>
      </c>
      <c r="H34" s="12">
        <v>0</v>
      </c>
      <c r="I34" s="12">
        <v>0</v>
      </c>
      <c r="J34" s="12">
        <v>0</v>
      </c>
      <c r="K34" s="12">
        <v>0</v>
      </c>
      <c r="L34" s="12">
        <v>3900</v>
      </c>
      <c r="M34" s="12">
        <v>0</v>
      </c>
      <c r="N34" s="12">
        <f t="shared" si="0"/>
        <v>18035.34</v>
      </c>
      <c r="O34" s="12">
        <v>2575.92</v>
      </c>
      <c r="P34" s="12">
        <v>0</v>
      </c>
      <c r="Q34" s="12">
        <v>1421.16</v>
      </c>
      <c r="R34" s="12">
        <v>7299.26</v>
      </c>
      <c r="S34" s="12">
        <f t="shared" si="1"/>
        <v>11296.34</v>
      </c>
      <c r="T34" s="12">
        <v>6739</v>
      </c>
    </row>
    <row r="35" spans="1:20" x14ac:dyDescent="0.25">
      <c r="A35" s="2" t="s">
        <v>56</v>
      </c>
      <c r="B35" s="1" t="s">
        <v>57</v>
      </c>
      <c r="C35" s="12">
        <v>11490.53</v>
      </c>
      <c r="D35" s="12">
        <v>200</v>
      </c>
      <c r="E35" s="12">
        <v>864</v>
      </c>
      <c r="F35" s="12">
        <v>446.2</v>
      </c>
      <c r="G35" s="12">
        <v>246.44</v>
      </c>
      <c r="H35" s="12">
        <v>1350.34</v>
      </c>
      <c r="I35" s="12">
        <v>0</v>
      </c>
      <c r="J35" s="12">
        <v>0</v>
      </c>
      <c r="K35" s="12">
        <v>0</v>
      </c>
      <c r="L35" s="12">
        <v>3900</v>
      </c>
      <c r="M35" s="12">
        <v>0</v>
      </c>
      <c r="N35" s="12">
        <f t="shared" si="0"/>
        <v>18497.510000000002</v>
      </c>
      <c r="O35" s="12">
        <v>1939.03</v>
      </c>
      <c r="P35" s="12">
        <v>0</v>
      </c>
      <c r="Q35" s="12">
        <v>1368.16</v>
      </c>
      <c r="R35" s="12">
        <v>6675.3200000000015</v>
      </c>
      <c r="S35" s="12">
        <f t="shared" si="1"/>
        <v>9982.510000000002</v>
      </c>
      <c r="T35" s="12">
        <v>8515</v>
      </c>
    </row>
    <row r="36" spans="1:20" x14ac:dyDescent="0.25">
      <c r="A36" s="2" t="s">
        <v>58</v>
      </c>
      <c r="B36" s="1" t="s">
        <v>59</v>
      </c>
      <c r="C36" s="12">
        <v>10813.2</v>
      </c>
      <c r="D36" s="12">
        <v>200</v>
      </c>
      <c r="E36" s="12">
        <v>801</v>
      </c>
      <c r="F36" s="12">
        <v>539</v>
      </c>
      <c r="G36" s="12">
        <v>246.44</v>
      </c>
      <c r="H36" s="12">
        <v>0</v>
      </c>
      <c r="I36" s="12">
        <v>0</v>
      </c>
      <c r="J36" s="12">
        <v>0</v>
      </c>
      <c r="K36" s="12">
        <v>0</v>
      </c>
      <c r="L36" s="12">
        <v>3412.5</v>
      </c>
      <c r="M36" s="12">
        <v>0</v>
      </c>
      <c r="N36" s="12">
        <f t="shared" si="0"/>
        <v>16012.140000000001</v>
      </c>
      <c r="O36" s="12">
        <v>2143.7600000000002</v>
      </c>
      <c r="P36" s="12">
        <v>0</v>
      </c>
      <c r="Q36" s="12">
        <v>1247.8399999999999</v>
      </c>
      <c r="R36" s="12">
        <v>5535.5400000000009</v>
      </c>
      <c r="S36" s="12">
        <f t="shared" si="1"/>
        <v>8927.1400000000012</v>
      </c>
      <c r="T36" s="12">
        <v>7085</v>
      </c>
    </row>
    <row r="37" spans="1:20" x14ac:dyDescent="0.25">
      <c r="A37" s="2" t="s">
        <v>60</v>
      </c>
      <c r="B37" s="1" t="s">
        <v>61</v>
      </c>
      <c r="C37" s="12">
        <v>7730.82</v>
      </c>
      <c r="D37" s="12">
        <v>0</v>
      </c>
      <c r="E37" s="12">
        <v>564</v>
      </c>
      <c r="F37" s="12">
        <v>352</v>
      </c>
      <c r="G37" s="12">
        <v>246.44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f t="shared" si="0"/>
        <v>8893.26</v>
      </c>
      <c r="O37" s="12">
        <v>744.26</v>
      </c>
      <c r="P37" s="12">
        <v>0</v>
      </c>
      <c r="Q37" s="12">
        <v>901.32</v>
      </c>
      <c r="R37" s="12">
        <v>4145.18</v>
      </c>
      <c r="S37" s="12">
        <f t="shared" si="1"/>
        <v>5790.76</v>
      </c>
      <c r="T37" s="12">
        <v>3102.5</v>
      </c>
    </row>
    <row r="38" spans="1:20" x14ac:dyDescent="0.25">
      <c r="A38" s="2" t="s">
        <v>62</v>
      </c>
      <c r="B38" s="1" t="s">
        <v>63</v>
      </c>
      <c r="C38" s="12">
        <v>10813.2</v>
      </c>
      <c r="D38" s="12">
        <v>200</v>
      </c>
      <c r="E38" s="12">
        <v>801</v>
      </c>
      <c r="F38" s="12">
        <v>539</v>
      </c>
      <c r="G38" s="12">
        <v>246.44</v>
      </c>
      <c r="H38" s="12">
        <v>0</v>
      </c>
      <c r="I38" s="12">
        <v>0</v>
      </c>
      <c r="J38" s="12">
        <v>0</v>
      </c>
      <c r="K38" s="12">
        <v>0</v>
      </c>
      <c r="L38" s="12">
        <v>3412.5</v>
      </c>
      <c r="M38" s="12">
        <v>0</v>
      </c>
      <c r="N38" s="12">
        <f t="shared" si="0"/>
        <v>16012.140000000001</v>
      </c>
      <c r="O38" s="12">
        <v>2143.7600000000002</v>
      </c>
      <c r="P38" s="12">
        <v>0</v>
      </c>
      <c r="Q38" s="12">
        <v>1247.8399999999999</v>
      </c>
      <c r="R38" s="12">
        <v>3852.0400000000009</v>
      </c>
      <c r="S38" s="12">
        <f t="shared" si="1"/>
        <v>7243.6400000000012</v>
      </c>
      <c r="T38" s="12">
        <v>8768.5</v>
      </c>
    </row>
    <row r="39" spans="1:20" x14ac:dyDescent="0.25">
      <c r="A39" s="2" t="s">
        <v>64</v>
      </c>
      <c r="B39" s="1" t="s">
        <v>65</v>
      </c>
      <c r="C39" s="12">
        <v>10813.2</v>
      </c>
      <c r="D39" s="12">
        <v>200</v>
      </c>
      <c r="E39" s="12">
        <v>801</v>
      </c>
      <c r="F39" s="12">
        <v>539</v>
      </c>
      <c r="G39" s="12">
        <v>246.44</v>
      </c>
      <c r="H39" s="12">
        <v>0</v>
      </c>
      <c r="I39" s="12">
        <v>0</v>
      </c>
      <c r="J39" s="12">
        <v>0</v>
      </c>
      <c r="K39" s="12">
        <v>0</v>
      </c>
      <c r="L39" s="12">
        <v>3412.5</v>
      </c>
      <c r="M39" s="12">
        <v>0</v>
      </c>
      <c r="N39" s="12">
        <f t="shared" si="0"/>
        <v>16012.140000000001</v>
      </c>
      <c r="O39" s="12">
        <v>2143.7600000000002</v>
      </c>
      <c r="P39" s="12">
        <v>0</v>
      </c>
      <c r="Q39" s="12">
        <v>1247.8399999999999</v>
      </c>
      <c r="R39" s="12">
        <v>6225.5400000000009</v>
      </c>
      <c r="S39" s="12">
        <f t="shared" si="1"/>
        <v>9617.1400000000012</v>
      </c>
      <c r="T39" s="12">
        <v>6395</v>
      </c>
    </row>
    <row r="40" spans="1:20" x14ac:dyDescent="0.25">
      <c r="A40" s="2" t="s">
        <v>66</v>
      </c>
      <c r="B40" s="1" t="s">
        <v>67</v>
      </c>
      <c r="C40" s="12">
        <v>7837.5</v>
      </c>
      <c r="D40" s="12">
        <v>0</v>
      </c>
      <c r="E40" s="12">
        <v>564</v>
      </c>
      <c r="F40" s="12">
        <v>352</v>
      </c>
      <c r="G40" s="12">
        <v>246.44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f t="shared" si="0"/>
        <v>8999.94</v>
      </c>
      <c r="O40" s="12">
        <v>761.32</v>
      </c>
      <c r="P40" s="12">
        <v>0</v>
      </c>
      <c r="Q40" s="12">
        <v>901.32</v>
      </c>
      <c r="R40" s="12">
        <v>-0.1999999999998181</v>
      </c>
      <c r="S40" s="12">
        <f t="shared" si="1"/>
        <v>1662.4400000000003</v>
      </c>
      <c r="T40" s="12">
        <v>7337.5</v>
      </c>
    </row>
    <row r="41" spans="1:20" x14ac:dyDescent="0.25">
      <c r="A41" s="2" t="s">
        <v>68</v>
      </c>
      <c r="B41" s="1" t="s">
        <v>69</v>
      </c>
      <c r="C41" s="12">
        <v>10813.2</v>
      </c>
      <c r="D41" s="12">
        <v>200</v>
      </c>
      <c r="E41" s="12">
        <v>801</v>
      </c>
      <c r="F41" s="12">
        <v>539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3412.5</v>
      </c>
      <c r="M41" s="12">
        <v>0</v>
      </c>
      <c r="N41" s="12">
        <f t="shared" si="0"/>
        <v>15765.7</v>
      </c>
      <c r="O41" s="12">
        <v>2091.12</v>
      </c>
      <c r="P41" s="12">
        <v>0</v>
      </c>
      <c r="Q41" s="12">
        <v>1247.8399999999999</v>
      </c>
      <c r="R41" s="12">
        <v>2537.2400000000016</v>
      </c>
      <c r="S41" s="12">
        <f t="shared" si="1"/>
        <v>5876.2000000000016</v>
      </c>
      <c r="T41" s="12">
        <v>9889.5</v>
      </c>
    </row>
    <row r="42" spans="1:20" x14ac:dyDescent="0.25">
      <c r="A42" s="2" t="s">
        <v>70</v>
      </c>
      <c r="B42" s="1" t="s">
        <v>71</v>
      </c>
      <c r="C42" s="12">
        <v>10813.2</v>
      </c>
      <c r="D42" s="12">
        <v>0</v>
      </c>
      <c r="E42" s="12">
        <v>801</v>
      </c>
      <c r="F42" s="12">
        <v>539</v>
      </c>
      <c r="G42" s="12">
        <v>0</v>
      </c>
      <c r="H42" s="12">
        <v>1054.83</v>
      </c>
      <c r="I42" s="12">
        <v>0</v>
      </c>
      <c r="J42" s="12">
        <v>0</v>
      </c>
      <c r="K42" s="12">
        <v>0</v>
      </c>
      <c r="L42" s="12">
        <v>3412.5</v>
      </c>
      <c r="M42" s="12">
        <v>0</v>
      </c>
      <c r="N42" s="12">
        <f t="shared" si="0"/>
        <v>16620.53</v>
      </c>
      <c r="O42" s="12">
        <v>2206.12</v>
      </c>
      <c r="P42" s="12">
        <v>0</v>
      </c>
      <c r="Q42" s="12">
        <v>1247.8399999999999</v>
      </c>
      <c r="R42" s="12">
        <v>5273.07</v>
      </c>
      <c r="S42" s="12">
        <f t="shared" si="1"/>
        <v>8727.0299999999988</v>
      </c>
      <c r="T42" s="12">
        <v>7893.5</v>
      </c>
    </row>
    <row r="43" spans="1:20" x14ac:dyDescent="0.25">
      <c r="A43" s="2" t="s">
        <v>72</v>
      </c>
      <c r="B43" s="1" t="s">
        <v>73</v>
      </c>
      <c r="C43" s="12">
        <v>10813.2</v>
      </c>
      <c r="D43" s="12">
        <v>0</v>
      </c>
      <c r="E43" s="12">
        <v>801</v>
      </c>
      <c r="F43" s="12">
        <v>539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3413</v>
      </c>
      <c r="M43" s="12">
        <v>0</v>
      </c>
      <c r="N43" s="12">
        <f t="shared" si="0"/>
        <v>15566.2</v>
      </c>
      <c r="O43" s="12">
        <v>2048.5100000000002</v>
      </c>
      <c r="P43" s="12">
        <v>0</v>
      </c>
      <c r="Q43" s="12">
        <v>1243.52</v>
      </c>
      <c r="R43" s="12">
        <v>4245.67</v>
      </c>
      <c r="S43" s="12">
        <f t="shared" si="1"/>
        <v>7537.7000000000007</v>
      </c>
      <c r="T43" s="12">
        <v>8028.5</v>
      </c>
    </row>
    <row r="44" spans="1:20" x14ac:dyDescent="0.25">
      <c r="A44" s="2" t="s">
        <v>74</v>
      </c>
      <c r="B44" s="1" t="s">
        <v>75</v>
      </c>
      <c r="C44" s="12">
        <v>12693.38</v>
      </c>
      <c r="D44" s="12">
        <v>0</v>
      </c>
      <c r="E44" s="12">
        <v>926</v>
      </c>
      <c r="F44" s="12">
        <v>294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3900</v>
      </c>
      <c r="M44" s="12">
        <v>0</v>
      </c>
      <c r="N44" s="12">
        <f t="shared" si="0"/>
        <v>17813.379999999997</v>
      </c>
      <c r="O44" s="12">
        <v>1637.45</v>
      </c>
      <c r="P44" s="13">
        <v>-183.99</v>
      </c>
      <c r="Q44" s="12">
        <v>1478.42</v>
      </c>
      <c r="R44" s="12">
        <v>4634.4999999999964</v>
      </c>
      <c r="S44" s="12">
        <f t="shared" si="1"/>
        <v>7566.3799999999965</v>
      </c>
      <c r="T44" s="12">
        <v>10247</v>
      </c>
    </row>
    <row r="45" spans="1:20" x14ac:dyDescent="0.25">
      <c r="A45" s="2" t="s">
        <v>76</v>
      </c>
      <c r="B45" s="1" t="s">
        <v>77</v>
      </c>
      <c r="C45" s="12">
        <v>10813.2</v>
      </c>
      <c r="D45" s="12">
        <v>400</v>
      </c>
      <c r="E45" s="12">
        <v>801</v>
      </c>
      <c r="F45" s="12">
        <v>539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3413</v>
      </c>
      <c r="M45" s="12">
        <v>0</v>
      </c>
      <c r="N45" s="12">
        <f t="shared" si="0"/>
        <v>15966.2</v>
      </c>
      <c r="O45" s="12">
        <v>2133.9499999999998</v>
      </c>
      <c r="P45" s="12">
        <v>0</v>
      </c>
      <c r="Q45" s="12">
        <v>1243.52</v>
      </c>
      <c r="R45" s="12">
        <v>2029.7300000000014</v>
      </c>
      <c r="S45" s="12">
        <f t="shared" si="1"/>
        <v>5407.2000000000007</v>
      </c>
      <c r="T45" s="12">
        <v>10559</v>
      </c>
    </row>
    <row r="46" spans="1:20" x14ac:dyDescent="0.25">
      <c r="A46" s="2" t="s">
        <v>78</v>
      </c>
      <c r="B46" s="1" t="s">
        <v>79</v>
      </c>
      <c r="C46" s="12">
        <v>10507.16</v>
      </c>
      <c r="D46" s="12">
        <v>0</v>
      </c>
      <c r="E46" s="12">
        <v>820</v>
      </c>
      <c r="F46" s="12">
        <v>510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2925</v>
      </c>
      <c r="M46" s="12">
        <v>0</v>
      </c>
      <c r="N46" s="12">
        <f t="shared" si="0"/>
        <v>14762.16</v>
      </c>
      <c r="O46" s="12">
        <v>1893.04</v>
      </c>
      <c r="P46" s="12">
        <v>0</v>
      </c>
      <c r="Q46" s="12">
        <v>1296.3399999999999</v>
      </c>
      <c r="R46" s="12">
        <v>336.27999999999884</v>
      </c>
      <c r="S46" s="12">
        <f t="shared" si="1"/>
        <v>3525.6599999999989</v>
      </c>
      <c r="T46" s="12">
        <v>11236.5</v>
      </c>
    </row>
    <row r="47" spans="1:20" x14ac:dyDescent="0.25">
      <c r="A47" s="2" t="s">
        <v>80</v>
      </c>
      <c r="B47" s="1" t="s">
        <v>81</v>
      </c>
      <c r="C47" s="12">
        <v>12739.83</v>
      </c>
      <c r="D47" s="12">
        <v>0</v>
      </c>
      <c r="E47" s="12">
        <v>915</v>
      </c>
      <c r="F47" s="12">
        <v>595.55999999999995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3900</v>
      </c>
      <c r="M47" s="12">
        <v>0</v>
      </c>
      <c r="N47" s="12">
        <f t="shared" si="0"/>
        <v>18150.39</v>
      </c>
      <c r="O47" s="12">
        <v>2428.79</v>
      </c>
      <c r="P47" s="12">
        <v>0</v>
      </c>
      <c r="Q47" s="12">
        <v>1421.16</v>
      </c>
      <c r="R47" s="12">
        <v>611.43999999999869</v>
      </c>
      <c r="S47" s="12">
        <f t="shared" si="1"/>
        <v>4461.3899999999985</v>
      </c>
      <c r="T47" s="12">
        <v>13689</v>
      </c>
    </row>
    <row r="48" spans="1:20" x14ac:dyDescent="0.25">
      <c r="A48" s="2" t="s">
        <v>422</v>
      </c>
      <c r="B48" s="1" t="s">
        <v>423</v>
      </c>
      <c r="C48" s="12">
        <v>15033</v>
      </c>
      <c r="D48" s="12">
        <v>400</v>
      </c>
      <c r="E48" s="12">
        <v>1093</v>
      </c>
      <c r="F48" s="12">
        <v>679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2687</v>
      </c>
      <c r="M48" s="12">
        <v>0</v>
      </c>
      <c r="N48" s="12">
        <f t="shared" si="0"/>
        <v>19892</v>
      </c>
      <c r="O48" s="12">
        <v>2972.5</v>
      </c>
      <c r="P48" s="12">
        <v>0</v>
      </c>
      <c r="Q48" s="12">
        <v>1728.8</v>
      </c>
      <c r="R48" s="12">
        <v>309.20000000000073</v>
      </c>
      <c r="S48" s="12">
        <f t="shared" si="1"/>
        <v>5010.5000000000009</v>
      </c>
      <c r="T48" s="12">
        <v>14881.5</v>
      </c>
    </row>
    <row r="49" spans="1:20" x14ac:dyDescent="0.25">
      <c r="A49" s="2" t="s">
        <v>424</v>
      </c>
      <c r="B49" s="1" t="s">
        <v>425</v>
      </c>
      <c r="C49" s="12">
        <v>15033</v>
      </c>
      <c r="D49" s="12">
        <v>400</v>
      </c>
      <c r="E49" s="12">
        <v>1093</v>
      </c>
      <c r="F49" s="12">
        <v>679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2687</v>
      </c>
      <c r="M49" s="12">
        <v>0</v>
      </c>
      <c r="N49" s="12">
        <f t="shared" si="0"/>
        <v>19892</v>
      </c>
      <c r="O49" s="12">
        <v>2972.5</v>
      </c>
      <c r="P49" s="12">
        <v>0</v>
      </c>
      <c r="Q49" s="12">
        <v>1728.8</v>
      </c>
      <c r="R49" s="12">
        <v>309.20000000000073</v>
      </c>
      <c r="S49" s="12">
        <f t="shared" si="1"/>
        <v>5010.5000000000009</v>
      </c>
      <c r="T49" s="12">
        <v>14881.5</v>
      </c>
    </row>
    <row r="50" spans="1:20" x14ac:dyDescent="0.25">
      <c r="A50" s="14"/>
      <c r="B50" s="6"/>
      <c r="C50" s="6" t="s">
        <v>545</v>
      </c>
      <c r="D50" s="6" t="s">
        <v>545</v>
      </c>
      <c r="E50" s="6" t="s">
        <v>545</v>
      </c>
      <c r="F50" s="6" t="s">
        <v>545</v>
      </c>
      <c r="G50" s="6" t="s">
        <v>545</v>
      </c>
      <c r="H50" s="6" t="s">
        <v>545</v>
      </c>
      <c r="I50" s="6" t="s">
        <v>545</v>
      </c>
      <c r="J50" s="6" t="s">
        <v>545</v>
      </c>
      <c r="K50" s="6" t="s">
        <v>545</v>
      </c>
      <c r="L50" s="6" t="s">
        <v>545</v>
      </c>
      <c r="M50" s="6" t="s">
        <v>545</v>
      </c>
      <c r="N50" s="6" t="s">
        <v>545</v>
      </c>
      <c r="O50" s="6" t="s">
        <v>545</v>
      </c>
      <c r="P50" s="6" t="s">
        <v>545</v>
      </c>
      <c r="Q50" s="6" t="s">
        <v>545</v>
      </c>
      <c r="R50" s="6" t="s">
        <v>545</v>
      </c>
      <c r="S50" s="6" t="s">
        <v>545</v>
      </c>
      <c r="T50" s="6" t="s">
        <v>545</v>
      </c>
    </row>
    <row r="51" spans="1:20" x14ac:dyDescent="0.25">
      <c r="A51" s="11" t="s">
        <v>535</v>
      </c>
      <c r="C51" s="12"/>
      <c r="N51" s="12"/>
      <c r="S51" s="12"/>
    </row>
    <row r="52" spans="1:20" x14ac:dyDescent="0.25">
      <c r="A52" s="2" t="s">
        <v>82</v>
      </c>
      <c r="B52" s="1" t="s">
        <v>83</v>
      </c>
      <c r="C52" s="12">
        <v>14976.9</v>
      </c>
      <c r="D52" s="12">
        <v>200</v>
      </c>
      <c r="E52" s="12">
        <v>1130</v>
      </c>
      <c r="F52" s="12">
        <v>770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3900</v>
      </c>
      <c r="M52" s="12">
        <v>0</v>
      </c>
      <c r="N52" s="12">
        <f t="shared" si="0"/>
        <v>20976.9</v>
      </c>
      <c r="O52" s="12">
        <v>3220.14</v>
      </c>
      <c r="P52" s="12">
        <v>0</v>
      </c>
      <c r="Q52" s="12">
        <v>1722.34</v>
      </c>
      <c r="R52" s="12">
        <v>7788.4200000000019</v>
      </c>
      <c r="S52" s="12">
        <f t="shared" si="1"/>
        <v>12730.900000000001</v>
      </c>
      <c r="T52" s="12">
        <v>8246</v>
      </c>
    </row>
    <row r="53" spans="1:20" x14ac:dyDescent="0.25">
      <c r="A53" s="2" t="s">
        <v>84</v>
      </c>
      <c r="B53" s="1" t="s">
        <v>85</v>
      </c>
      <c r="C53" s="12">
        <v>11274</v>
      </c>
      <c r="D53" s="12">
        <v>0</v>
      </c>
      <c r="E53" s="12">
        <v>820</v>
      </c>
      <c r="F53" s="12">
        <v>459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2925</v>
      </c>
      <c r="M53" s="12">
        <v>0</v>
      </c>
      <c r="N53" s="12">
        <f t="shared" si="0"/>
        <v>15478</v>
      </c>
      <c r="O53" s="12">
        <v>1824.36</v>
      </c>
      <c r="P53" s="12">
        <v>0</v>
      </c>
      <c r="Q53" s="12">
        <v>1296.51</v>
      </c>
      <c r="R53" s="12">
        <v>336.13000000000102</v>
      </c>
      <c r="S53" s="12">
        <f t="shared" si="1"/>
        <v>3457.0000000000009</v>
      </c>
      <c r="T53" s="12">
        <v>12021</v>
      </c>
    </row>
    <row r="54" spans="1:20" x14ac:dyDescent="0.25">
      <c r="A54" s="2" t="s">
        <v>400</v>
      </c>
      <c r="B54" s="1" t="s">
        <v>401</v>
      </c>
      <c r="C54" s="12">
        <v>16246.2</v>
      </c>
      <c r="D54" s="12">
        <v>400</v>
      </c>
      <c r="E54" s="12">
        <v>1128</v>
      </c>
      <c r="F54" s="12">
        <v>703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f t="shared" si="0"/>
        <v>18477.2</v>
      </c>
      <c r="O54" s="12">
        <v>2670.3</v>
      </c>
      <c r="P54" s="12">
        <v>0</v>
      </c>
      <c r="Q54" s="12">
        <v>1868.32</v>
      </c>
      <c r="R54" s="12">
        <v>9694.5800000000017</v>
      </c>
      <c r="S54" s="12">
        <f t="shared" si="1"/>
        <v>14233.2</v>
      </c>
      <c r="T54" s="12">
        <v>4244</v>
      </c>
    </row>
    <row r="55" spans="1:20" x14ac:dyDescent="0.25">
      <c r="A55" s="2" t="s">
        <v>402</v>
      </c>
      <c r="B55" s="1" t="s">
        <v>403</v>
      </c>
      <c r="C55" s="12">
        <v>13986.9</v>
      </c>
      <c r="D55" s="12">
        <v>400</v>
      </c>
      <c r="E55" s="12">
        <v>957</v>
      </c>
      <c r="F55" s="12">
        <v>881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3165</v>
      </c>
      <c r="M55" s="12">
        <v>0</v>
      </c>
      <c r="N55" s="12">
        <f t="shared" si="0"/>
        <v>19389.900000000001</v>
      </c>
      <c r="O55" s="12">
        <v>2865.25</v>
      </c>
      <c r="P55" s="12">
        <v>0</v>
      </c>
      <c r="Q55" s="12">
        <v>1608.5</v>
      </c>
      <c r="R55" s="12">
        <v>3719.6500000000015</v>
      </c>
      <c r="S55" s="12">
        <f t="shared" si="1"/>
        <v>8193.4000000000015</v>
      </c>
      <c r="T55" s="12">
        <v>11196.5</v>
      </c>
    </row>
    <row r="56" spans="1:20" x14ac:dyDescent="0.25">
      <c r="A56" s="2" t="s">
        <v>86</v>
      </c>
      <c r="B56" s="1" t="s">
        <v>87</v>
      </c>
      <c r="C56" s="12">
        <v>27627</v>
      </c>
      <c r="D56" s="12">
        <v>0</v>
      </c>
      <c r="E56" s="12">
        <v>1465</v>
      </c>
      <c r="F56" s="12">
        <v>987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f t="shared" si="0"/>
        <v>30079</v>
      </c>
      <c r="O56" s="12">
        <v>5281.84</v>
      </c>
      <c r="P56" s="12">
        <v>0</v>
      </c>
      <c r="Q56" s="12">
        <v>3177.1</v>
      </c>
      <c r="R56" s="12">
        <v>5.9999999997671694E-2</v>
      </c>
      <c r="S56" s="12">
        <f t="shared" si="1"/>
        <v>8458.9999999999982</v>
      </c>
      <c r="T56" s="12">
        <v>21620</v>
      </c>
    </row>
    <row r="57" spans="1:20" x14ac:dyDescent="0.25">
      <c r="A57" s="2" t="s">
        <v>88</v>
      </c>
      <c r="B57" s="1" t="s">
        <v>89</v>
      </c>
      <c r="C57" s="12">
        <v>10728.9</v>
      </c>
      <c r="D57" s="12">
        <v>0</v>
      </c>
      <c r="E57" s="12">
        <v>784</v>
      </c>
      <c r="F57" s="12">
        <v>499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2925</v>
      </c>
      <c r="M57" s="12">
        <v>0</v>
      </c>
      <c r="N57" s="12">
        <f t="shared" si="0"/>
        <v>14936.9</v>
      </c>
      <c r="O57" s="12">
        <v>1915.2</v>
      </c>
      <c r="P57" s="12">
        <v>0</v>
      </c>
      <c r="Q57" s="12">
        <v>1233.82</v>
      </c>
      <c r="R57" s="12">
        <v>336.8799999999992</v>
      </c>
      <c r="S57" s="12">
        <f t="shared" si="1"/>
        <v>3485.8999999999992</v>
      </c>
      <c r="T57" s="12">
        <v>11451</v>
      </c>
    </row>
    <row r="58" spans="1:20" x14ac:dyDescent="0.25">
      <c r="A58" s="2" t="s">
        <v>90</v>
      </c>
      <c r="B58" s="1" t="s">
        <v>91</v>
      </c>
      <c r="C58" s="12">
        <v>13986.9</v>
      </c>
      <c r="D58" s="12">
        <v>200</v>
      </c>
      <c r="E58" s="12">
        <v>957</v>
      </c>
      <c r="F58" s="12">
        <v>881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3602</v>
      </c>
      <c r="M58" s="12">
        <v>0</v>
      </c>
      <c r="N58" s="12">
        <f t="shared" si="0"/>
        <v>19626.900000000001</v>
      </c>
      <c r="O58" s="12">
        <v>2915.87</v>
      </c>
      <c r="P58" s="12">
        <v>0</v>
      </c>
      <c r="Q58" s="12">
        <v>1707.34</v>
      </c>
      <c r="R58" s="12">
        <v>2302.1900000000023</v>
      </c>
      <c r="S58" s="12">
        <f t="shared" si="1"/>
        <v>6925.4000000000024</v>
      </c>
      <c r="T58" s="12">
        <v>12701.5</v>
      </c>
    </row>
    <row r="59" spans="1:20" x14ac:dyDescent="0.25">
      <c r="A59" s="2" t="s">
        <v>404</v>
      </c>
      <c r="B59" s="1" t="s">
        <v>405</v>
      </c>
      <c r="C59" s="12">
        <v>11274</v>
      </c>
      <c r="D59" s="12">
        <v>400</v>
      </c>
      <c r="E59" s="12">
        <v>820</v>
      </c>
      <c r="F59" s="12">
        <v>675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2397</v>
      </c>
      <c r="M59" s="12">
        <v>0</v>
      </c>
      <c r="N59" s="12">
        <f t="shared" si="0"/>
        <v>15566</v>
      </c>
      <c r="O59" s="12">
        <v>2048.46</v>
      </c>
      <c r="P59" s="12">
        <v>0</v>
      </c>
      <c r="Q59" s="12">
        <v>1296.51</v>
      </c>
      <c r="R59" s="12">
        <v>275.52999999999884</v>
      </c>
      <c r="S59" s="12">
        <f t="shared" si="1"/>
        <v>3620.4999999999991</v>
      </c>
      <c r="T59" s="12">
        <v>11945.5</v>
      </c>
    </row>
    <row r="60" spans="1:20" x14ac:dyDescent="0.25">
      <c r="A60" s="2" t="s">
        <v>426</v>
      </c>
      <c r="B60" s="1" t="s">
        <v>427</v>
      </c>
      <c r="C60" s="12">
        <v>10979.55</v>
      </c>
      <c r="D60" s="12">
        <v>200</v>
      </c>
      <c r="E60" s="12">
        <v>802</v>
      </c>
      <c r="F60" s="12">
        <v>482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2527</v>
      </c>
      <c r="M60" s="12">
        <v>0</v>
      </c>
      <c r="N60" s="12">
        <f t="shared" si="0"/>
        <v>14990.55</v>
      </c>
      <c r="O60" s="12">
        <v>1925.54</v>
      </c>
      <c r="P60" s="12">
        <v>0</v>
      </c>
      <c r="Q60" s="12">
        <v>1262.6500000000001</v>
      </c>
      <c r="R60" s="12">
        <v>290.85999999999876</v>
      </c>
      <c r="S60" s="12">
        <f t="shared" si="1"/>
        <v>3479.0499999999988</v>
      </c>
      <c r="T60" s="12">
        <v>11511.5</v>
      </c>
    </row>
    <row r="61" spans="1:20" x14ac:dyDescent="0.25">
      <c r="A61" s="2" t="s">
        <v>428</v>
      </c>
      <c r="B61" s="1" t="s">
        <v>429</v>
      </c>
      <c r="C61" s="12">
        <v>10729.2</v>
      </c>
      <c r="D61" s="12">
        <v>0</v>
      </c>
      <c r="E61" s="12">
        <v>784</v>
      </c>
      <c r="F61" s="12">
        <v>482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1800</v>
      </c>
      <c r="M61" s="12">
        <v>0</v>
      </c>
      <c r="N61" s="12">
        <f t="shared" si="0"/>
        <v>13795.2</v>
      </c>
      <c r="O61" s="12">
        <v>1671.63</v>
      </c>
      <c r="P61" s="12">
        <v>0</v>
      </c>
      <c r="Q61" s="12">
        <v>1233.8499999999999</v>
      </c>
      <c r="R61" s="12">
        <v>206.72000000000116</v>
      </c>
      <c r="S61" s="12">
        <f t="shared" si="1"/>
        <v>3112.2000000000012</v>
      </c>
      <c r="T61" s="12">
        <v>10683</v>
      </c>
    </row>
    <row r="62" spans="1:20" x14ac:dyDescent="0.25">
      <c r="A62" s="2" t="s">
        <v>430</v>
      </c>
      <c r="B62" s="1" t="s">
        <v>431</v>
      </c>
      <c r="C62" s="12">
        <v>10630.88</v>
      </c>
      <c r="D62" s="12">
        <v>200</v>
      </c>
      <c r="E62" s="12">
        <v>941</v>
      </c>
      <c r="F62" s="12">
        <v>602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2369</v>
      </c>
      <c r="M62" s="12">
        <v>0</v>
      </c>
      <c r="N62" s="12">
        <f t="shared" si="0"/>
        <v>14742.88</v>
      </c>
      <c r="O62" s="12">
        <v>1885.7</v>
      </c>
      <c r="P62" s="12">
        <v>0</v>
      </c>
      <c r="Q62" s="12">
        <v>1307.3900000000001</v>
      </c>
      <c r="R62" s="12">
        <v>272.28999999999905</v>
      </c>
      <c r="S62" s="12">
        <f t="shared" si="1"/>
        <v>3465.3799999999992</v>
      </c>
      <c r="T62" s="12">
        <v>11277.5</v>
      </c>
    </row>
    <row r="63" spans="1:20" x14ac:dyDescent="0.25">
      <c r="A63" s="14"/>
      <c r="B63" s="6"/>
      <c r="C63" s="6" t="s">
        <v>545</v>
      </c>
      <c r="D63" s="6" t="s">
        <v>545</v>
      </c>
      <c r="E63" s="6" t="s">
        <v>545</v>
      </c>
      <c r="F63" s="6" t="s">
        <v>545</v>
      </c>
      <c r="G63" s="6" t="s">
        <v>545</v>
      </c>
      <c r="H63" s="6" t="s">
        <v>545</v>
      </c>
      <c r="I63" s="6" t="s">
        <v>545</v>
      </c>
      <c r="J63" s="6" t="s">
        <v>545</v>
      </c>
      <c r="K63" s="6" t="s">
        <v>545</v>
      </c>
      <c r="L63" s="6" t="s">
        <v>545</v>
      </c>
      <c r="M63" s="6" t="s">
        <v>545</v>
      </c>
      <c r="N63" s="6" t="s">
        <v>545</v>
      </c>
      <c r="O63" s="6" t="s">
        <v>545</v>
      </c>
      <c r="P63" s="6" t="s">
        <v>545</v>
      </c>
      <c r="Q63" s="6" t="s">
        <v>545</v>
      </c>
      <c r="R63" s="6" t="s">
        <v>545</v>
      </c>
      <c r="S63" s="6" t="s">
        <v>545</v>
      </c>
      <c r="T63" s="6" t="s">
        <v>545</v>
      </c>
    </row>
    <row r="64" spans="1:20" x14ac:dyDescent="0.25">
      <c r="A64" s="11" t="s">
        <v>536</v>
      </c>
      <c r="C64" s="12"/>
      <c r="N64" s="12"/>
      <c r="S64" s="12"/>
    </row>
    <row r="65" spans="1:20" x14ac:dyDescent="0.25">
      <c r="A65" s="2" t="s">
        <v>94</v>
      </c>
      <c r="B65" s="1" t="s">
        <v>95</v>
      </c>
      <c r="C65" s="12">
        <v>10728.9</v>
      </c>
      <c r="D65" s="12">
        <v>0</v>
      </c>
      <c r="E65" s="12">
        <v>784</v>
      </c>
      <c r="F65" s="12">
        <v>499</v>
      </c>
      <c r="G65" s="12">
        <v>616.1</v>
      </c>
      <c r="H65" s="12">
        <v>0</v>
      </c>
      <c r="I65" s="12">
        <v>0</v>
      </c>
      <c r="J65" s="12">
        <v>0</v>
      </c>
      <c r="K65" s="12">
        <v>0</v>
      </c>
      <c r="L65" s="12">
        <v>2925</v>
      </c>
      <c r="M65" s="12">
        <v>0</v>
      </c>
      <c r="N65" s="12">
        <f t="shared" ref="N65:N121" si="2">SUM(C65:M65)</f>
        <v>15553</v>
      </c>
      <c r="O65" s="12">
        <v>2045.68</v>
      </c>
      <c r="P65" s="12">
        <v>0</v>
      </c>
      <c r="Q65" s="12">
        <v>1233.82</v>
      </c>
      <c r="R65" s="12">
        <v>336</v>
      </c>
      <c r="S65" s="12">
        <f t="shared" ref="S65:S121" si="3">SUM(O65:R65)</f>
        <v>3615.5</v>
      </c>
      <c r="T65" s="12">
        <v>11937.5</v>
      </c>
    </row>
    <row r="66" spans="1:20" x14ac:dyDescent="0.25">
      <c r="A66" s="2" t="s">
        <v>96</v>
      </c>
      <c r="B66" s="1" t="s">
        <v>97</v>
      </c>
      <c r="C66" s="12">
        <v>10701.52</v>
      </c>
      <c r="D66" s="12">
        <v>0</v>
      </c>
      <c r="E66" s="12">
        <v>784</v>
      </c>
      <c r="F66" s="12">
        <v>499</v>
      </c>
      <c r="G66" s="12">
        <v>616.1</v>
      </c>
      <c r="H66" s="12">
        <v>0</v>
      </c>
      <c r="I66" s="12">
        <v>0</v>
      </c>
      <c r="J66" s="12">
        <v>0</v>
      </c>
      <c r="K66" s="12">
        <v>0</v>
      </c>
      <c r="L66" s="12">
        <v>2925</v>
      </c>
      <c r="M66" s="12">
        <v>0</v>
      </c>
      <c r="N66" s="12">
        <f t="shared" si="2"/>
        <v>15525.62</v>
      </c>
      <c r="O66" s="12">
        <v>2039.83</v>
      </c>
      <c r="P66" s="12">
        <v>0</v>
      </c>
      <c r="Q66" s="12">
        <v>1233.82</v>
      </c>
      <c r="R66" s="12">
        <v>336.47000000000116</v>
      </c>
      <c r="S66" s="12">
        <f t="shared" si="3"/>
        <v>3610.1200000000008</v>
      </c>
      <c r="T66" s="12">
        <v>11915.5</v>
      </c>
    </row>
    <row r="67" spans="1:20" x14ac:dyDescent="0.25">
      <c r="A67" s="2" t="s">
        <v>98</v>
      </c>
      <c r="B67" s="1" t="s">
        <v>99</v>
      </c>
      <c r="C67" s="12">
        <v>10728.9</v>
      </c>
      <c r="D67" s="12">
        <v>0</v>
      </c>
      <c r="E67" s="12">
        <v>784</v>
      </c>
      <c r="F67" s="12">
        <v>499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2925</v>
      </c>
      <c r="M67" s="12">
        <v>0</v>
      </c>
      <c r="N67" s="12">
        <f t="shared" si="2"/>
        <v>14936.9</v>
      </c>
      <c r="O67" s="12">
        <v>1915.2</v>
      </c>
      <c r="P67" s="12">
        <v>0</v>
      </c>
      <c r="Q67" s="12">
        <v>1233.82</v>
      </c>
      <c r="R67" s="12">
        <v>336.3799999999992</v>
      </c>
      <c r="S67" s="12">
        <f t="shared" si="3"/>
        <v>3485.3999999999992</v>
      </c>
      <c r="T67" s="12">
        <v>11451.5</v>
      </c>
    </row>
    <row r="68" spans="1:20" x14ac:dyDescent="0.25">
      <c r="A68" s="2" t="s">
        <v>100</v>
      </c>
      <c r="B68" s="1" t="s">
        <v>101</v>
      </c>
      <c r="C68" s="12">
        <v>10728.9</v>
      </c>
      <c r="D68" s="12">
        <v>0</v>
      </c>
      <c r="E68" s="12">
        <v>784</v>
      </c>
      <c r="F68" s="12">
        <v>499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2925</v>
      </c>
      <c r="M68" s="12">
        <v>0</v>
      </c>
      <c r="N68" s="12">
        <f t="shared" si="2"/>
        <v>14936.9</v>
      </c>
      <c r="O68" s="12">
        <v>1915.2</v>
      </c>
      <c r="P68" s="12">
        <v>0</v>
      </c>
      <c r="Q68" s="12">
        <v>1233.82</v>
      </c>
      <c r="R68" s="12">
        <v>336.3799999999992</v>
      </c>
      <c r="S68" s="12">
        <f t="shared" si="3"/>
        <v>3485.3999999999992</v>
      </c>
      <c r="T68" s="12">
        <v>11451.5</v>
      </c>
    </row>
    <row r="69" spans="1:20" x14ac:dyDescent="0.25">
      <c r="A69" s="2" t="s">
        <v>102</v>
      </c>
      <c r="B69" s="1" t="s">
        <v>103</v>
      </c>
      <c r="C69" s="12">
        <v>10728.9</v>
      </c>
      <c r="D69" s="12">
        <v>0</v>
      </c>
      <c r="E69" s="12">
        <v>784</v>
      </c>
      <c r="F69" s="12">
        <v>499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2925</v>
      </c>
      <c r="M69" s="12">
        <v>0</v>
      </c>
      <c r="N69" s="12">
        <f t="shared" si="2"/>
        <v>14936.9</v>
      </c>
      <c r="O69" s="12">
        <v>1915.2</v>
      </c>
      <c r="P69" s="12">
        <v>0</v>
      </c>
      <c r="Q69" s="12">
        <v>1233.83</v>
      </c>
      <c r="R69" s="12">
        <v>336.36999999999898</v>
      </c>
      <c r="S69" s="12">
        <f t="shared" si="3"/>
        <v>3485.3999999999987</v>
      </c>
      <c r="T69" s="12">
        <v>11451.5</v>
      </c>
    </row>
    <row r="70" spans="1:20" x14ac:dyDescent="0.25">
      <c r="A70" s="14"/>
      <c r="B70" s="6"/>
      <c r="C70" s="6" t="s">
        <v>545</v>
      </c>
      <c r="D70" s="6" t="s">
        <v>545</v>
      </c>
      <c r="E70" s="6" t="s">
        <v>545</v>
      </c>
      <c r="F70" s="6" t="s">
        <v>545</v>
      </c>
      <c r="G70" s="6" t="s">
        <v>545</v>
      </c>
      <c r="H70" s="6" t="s">
        <v>545</v>
      </c>
      <c r="I70" s="6" t="s">
        <v>545</v>
      </c>
      <c r="J70" s="6" t="s">
        <v>545</v>
      </c>
      <c r="K70" s="6" t="s">
        <v>545</v>
      </c>
      <c r="L70" s="6" t="s">
        <v>545</v>
      </c>
      <c r="M70" s="6" t="s">
        <v>545</v>
      </c>
      <c r="N70" s="6" t="s">
        <v>545</v>
      </c>
      <c r="O70" s="6" t="s">
        <v>545</v>
      </c>
      <c r="P70" s="6" t="s">
        <v>545</v>
      </c>
      <c r="Q70" s="6" t="s">
        <v>545</v>
      </c>
      <c r="R70" s="6" t="s">
        <v>545</v>
      </c>
      <c r="S70" s="6" t="s">
        <v>545</v>
      </c>
      <c r="T70" s="6" t="s">
        <v>545</v>
      </c>
    </row>
    <row r="71" spans="1:20" x14ac:dyDescent="0.25">
      <c r="A71" s="11" t="s">
        <v>537</v>
      </c>
      <c r="C71" s="12"/>
      <c r="N71" s="12"/>
      <c r="S71" s="12"/>
    </row>
    <row r="72" spans="1:20" x14ac:dyDescent="0.25">
      <c r="A72" s="2" t="s">
        <v>104</v>
      </c>
      <c r="B72" s="1" t="s">
        <v>105</v>
      </c>
      <c r="C72" s="12">
        <v>11756.4</v>
      </c>
      <c r="D72" s="12">
        <v>0</v>
      </c>
      <c r="E72" s="12">
        <v>846</v>
      </c>
      <c r="F72" s="12">
        <v>528</v>
      </c>
      <c r="G72" s="12">
        <v>739.32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f t="shared" si="2"/>
        <v>13869.72</v>
      </c>
      <c r="O72" s="12">
        <v>1686.14</v>
      </c>
      <c r="P72" s="12">
        <v>0</v>
      </c>
      <c r="Q72" s="12">
        <v>1351.98</v>
      </c>
      <c r="R72" s="12">
        <v>9.9999999998544808E-2</v>
      </c>
      <c r="S72" s="12">
        <f t="shared" si="3"/>
        <v>3038.2199999999984</v>
      </c>
      <c r="T72" s="12">
        <v>10831.5</v>
      </c>
    </row>
    <row r="73" spans="1:20" x14ac:dyDescent="0.25">
      <c r="A73" s="2" t="s">
        <v>106</v>
      </c>
      <c r="B73" s="1" t="s">
        <v>107</v>
      </c>
      <c r="C73" s="12">
        <v>10654.98</v>
      </c>
      <c r="D73" s="12">
        <v>0</v>
      </c>
      <c r="E73" s="12">
        <v>784</v>
      </c>
      <c r="F73" s="12">
        <v>299.42</v>
      </c>
      <c r="G73" s="12">
        <v>492.88</v>
      </c>
      <c r="H73" s="12">
        <v>0</v>
      </c>
      <c r="I73" s="12">
        <v>0</v>
      </c>
      <c r="J73" s="12">
        <v>0</v>
      </c>
      <c r="K73" s="12">
        <v>0</v>
      </c>
      <c r="L73" s="12">
        <v>2925</v>
      </c>
      <c r="M73" s="12">
        <v>0</v>
      </c>
      <c r="N73" s="12">
        <f t="shared" si="2"/>
        <v>15156.279999999999</v>
      </c>
      <c r="O73" s="12">
        <v>1071.54</v>
      </c>
      <c r="P73" s="12">
        <v>0</v>
      </c>
      <c r="Q73" s="12">
        <v>1233.82</v>
      </c>
      <c r="R73" s="12">
        <v>336.41999999999825</v>
      </c>
      <c r="S73" s="12">
        <f t="shared" si="3"/>
        <v>2641.7799999999979</v>
      </c>
      <c r="T73" s="12">
        <v>12514.5</v>
      </c>
    </row>
    <row r="74" spans="1:20" x14ac:dyDescent="0.25">
      <c r="A74" s="2" t="s">
        <v>108</v>
      </c>
      <c r="B74" s="1" t="s">
        <v>109</v>
      </c>
      <c r="C74" s="12">
        <v>10717.74</v>
      </c>
      <c r="D74" s="12">
        <v>200</v>
      </c>
      <c r="E74" s="12">
        <v>784</v>
      </c>
      <c r="F74" s="12">
        <v>499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2925</v>
      </c>
      <c r="M74" s="12">
        <v>0</v>
      </c>
      <c r="N74" s="12">
        <f t="shared" si="2"/>
        <v>15125.74</v>
      </c>
      <c r="O74" s="12">
        <v>1954.42</v>
      </c>
      <c r="P74" s="12">
        <v>0</v>
      </c>
      <c r="Q74" s="12">
        <v>1233.82</v>
      </c>
      <c r="R74" s="12">
        <v>336</v>
      </c>
      <c r="S74" s="12">
        <f t="shared" si="3"/>
        <v>3524.24</v>
      </c>
      <c r="T74" s="12">
        <v>11601.5</v>
      </c>
    </row>
    <row r="75" spans="1:20" x14ac:dyDescent="0.25">
      <c r="A75" s="2" t="s">
        <v>110</v>
      </c>
      <c r="B75" s="1" t="s">
        <v>111</v>
      </c>
      <c r="C75" s="12">
        <v>10728.9</v>
      </c>
      <c r="D75" s="12">
        <v>200</v>
      </c>
      <c r="E75" s="12">
        <v>784</v>
      </c>
      <c r="F75" s="12">
        <v>499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2925</v>
      </c>
      <c r="M75" s="12">
        <v>0</v>
      </c>
      <c r="N75" s="12">
        <f t="shared" si="2"/>
        <v>15136.9</v>
      </c>
      <c r="O75" s="12">
        <v>1956.8</v>
      </c>
      <c r="P75" s="12">
        <v>0</v>
      </c>
      <c r="Q75" s="12">
        <v>1233.82</v>
      </c>
      <c r="R75" s="12">
        <v>1708.2799999999988</v>
      </c>
      <c r="S75" s="12">
        <f t="shared" si="3"/>
        <v>4898.8999999999987</v>
      </c>
      <c r="T75" s="12">
        <v>10238</v>
      </c>
    </row>
    <row r="76" spans="1:20" x14ac:dyDescent="0.25">
      <c r="A76" s="2" t="s">
        <v>112</v>
      </c>
      <c r="B76" s="1" t="s">
        <v>113</v>
      </c>
      <c r="C76" s="12">
        <v>11756.4</v>
      </c>
      <c r="D76" s="12">
        <v>0</v>
      </c>
      <c r="E76" s="12">
        <v>846</v>
      </c>
      <c r="F76" s="12">
        <v>528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f t="shared" si="2"/>
        <v>13130.4</v>
      </c>
      <c r="O76" s="12">
        <v>1528.22</v>
      </c>
      <c r="P76" s="12">
        <v>0</v>
      </c>
      <c r="Q76" s="12">
        <v>1351.98</v>
      </c>
      <c r="R76" s="12">
        <v>2800.2000000000007</v>
      </c>
      <c r="S76" s="12">
        <f t="shared" si="3"/>
        <v>5680.4000000000005</v>
      </c>
      <c r="T76" s="12">
        <v>7450</v>
      </c>
    </row>
    <row r="77" spans="1:20" x14ac:dyDescent="0.25">
      <c r="A77" s="2" t="s">
        <v>114</v>
      </c>
      <c r="B77" s="1" t="s">
        <v>115</v>
      </c>
      <c r="C77" s="12">
        <v>10728.9</v>
      </c>
      <c r="D77" s="12">
        <v>0</v>
      </c>
      <c r="E77" s="12">
        <v>784</v>
      </c>
      <c r="F77" s="12">
        <v>499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2925</v>
      </c>
      <c r="M77" s="12">
        <v>0</v>
      </c>
      <c r="N77" s="12">
        <f t="shared" si="2"/>
        <v>14936.9</v>
      </c>
      <c r="O77" s="12">
        <v>1915.2</v>
      </c>
      <c r="P77" s="12">
        <v>0</v>
      </c>
      <c r="Q77" s="12">
        <v>1233.82</v>
      </c>
      <c r="R77" s="12">
        <v>336.3799999999992</v>
      </c>
      <c r="S77" s="12">
        <f t="shared" si="3"/>
        <v>3485.3999999999992</v>
      </c>
      <c r="T77" s="12">
        <v>11451.5</v>
      </c>
    </row>
    <row r="78" spans="1:20" x14ac:dyDescent="0.25">
      <c r="A78" s="2" t="s">
        <v>116</v>
      </c>
      <c r="B78" s="1" t="s">
        <v>117</v>
      </c>
      <c r="C78" s="12">
        <v>10728.9</v>
      </c>
      <c r="D78" s="12">
        <v>0</v>
      </c>
      <c r="E78" s="12">
        <v>784</v>
      </c>
      <c r="F78" s="12">
        <v>499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2925</v>
      </c>
      <c r="M78" s="12">
        <v>0</v>
      </c>
      <c r="N78" s="12">
        <f t="shared" si="2"/>
        <v>14936.9</v>
      </c>
      <c r="O78" s="12">
        <v>1915.2</v>
      </c>
      <c r="P78" s="12">
        <v>0</v>
      </c>
      <c r="Q78" s="12">
        <v>1233.82</v>
      </c>
      <c r="R78" s="12">
        <v>336.3799999999992</v>
      </c>
      <c r="S78" s="12">
        <f t="shared" si="3"/>
        <v>3485.3999999999992</v>
      </c>
      <c r="T78" s="12">
        <v>11451.5</v>
      </c>
    </row>
    <row r="79" spans="1:20" x14ac:dyDescent="0.25">
      <c r="A79" s="2" t="s">
        <v>406</v>
      </c>
      <c r="B79" s="1" t="s">
        <v>407</v>
      </c>
      <c r="C79" s="12">
        <v>10728.9</v>
      </c>
      <c r="D79" s="12">
        <v>0</v>
      </c>
      <c r="E79" s="12">
        <v>784</v>
      </c>
      <c r="F79" s="12">
        <v>499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2590</v>
      </c>
      <c r="M79" s="12">
        <v>0</v>
      </c>
      <c r="N79" s="12">
        <f t="shared" si="2"/>
        <v>14601.9</v>
      </c>
      <c r="O79" s="12">
        <v>1843.65</v>
      </c>
      <c r="P79" s="12">
        <v>0</v>
      </c>
      <c r="Q79" s="12">
        <v>1233.82</v>
      </c>
      <c r="R79" s="12">
        <v>277.43000000000029</v>
      </c>
      <c r="S79" s="12">
        <f t="shared" si="3"/>
        <v>3354.9000000000005</v>
      </c>
      <c r="T79" s="12">
        <v>11247</v>
      </c>
    </row>
    <row r="80" spans="1:20" x14ac:dyDescent="0.25">
      <c r="A80" s="2" t="s">
        <v>432</v>
      </c>
      <c r="B80" s="1" t="s">
        <v>433</v>
      </c>
      <c r="C80" s="12">
        <v>10728.9</v>
      </c>
      <c r="D80" s="12">
        <v>400</v>
      </c>
      <c r="E80" s="12">
        <v>784</v>
      </c>
      <c r="F80" s="12">
        <v>499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2025</v>
      </c>
      <c r="M80" s="12">
        <v>0</v>
      </c>
      <c r="N80" s="12">
        <f t="shared" si="2"/>
        <v>14436.9</v>
      </c>
      <c r="O80" s="12">
        <v>1807.28</v>
      </c>
      <c r="P80" s="12">
        <v>0</v>
      </c>
      <c r="Q80" s="12">
        <v>1233.82</v>
      </c>
      <c r="R80" s="12">
        <v>232.79999999999927</v>
      </c>
      <c r="S80" s="12">
        <f t="shared" si="3"/>
        <v>3273.8999999999992</v>
      </c>
      <c r="T80" s="12">
        <v>11163</v>
      </c>
    </row>
    <row r="81" spans="1:20" x14ac:dyDescent="0.25">
      <c r="A81" s="2" t="s">
        <v>434</v>
      </c>
      <c r="B81" s="1" t="s">
        <v>435</v>
      </c>
      <c r="C81" s="12">
        <v>10728.9</v>
      </c>
      <c r="D81" s="12">
        <v>0</v>
      </c>
      <c r="E81" s="12">
        <v>784</v>
      </c>
      <c r="F81" s="12">
        <v>316.02999999999997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2025</v>
      </c>
      <c r="M81" s="12">
        <v>0</v>
      </c>
      <c r="N81" s="12">
        <f t="shared" si="2"/>
        <v>13853.93</v>
      </c>
      <c r="O81" s="12">
        <v>1101.22</v>
      </c>
      <c r="P81" s="13">
        <v>-82.52</v>
      </c>
      <c r="Q81" s="12">
        <v>1233.82</v>
      </c>
      <c r="R81" s="12">
        <v>232.90999999999985</v>
      </c>
      <c r="S81" s="12">
        <f t="shared" si="3"/>
        <v>2485.4299999999998</v>
      </c>
      <c r="T81" s="12">
        <v>11368.5</v>
      </c>
    </row>
    <row r="82" spans="1:20" x14ac:dyDescent="0.25">
      <c r="A82" s="14"/>
      <c r="B82" s="6"/>
      <c r="C82" s="6" t="s">
        <v>545</v>
      </c>
      <c r="D82" s="6" t="s">
        <v>545</v>
      </c>
      <c r="E82" s="6" t="s">
        <v>545</v>
      </c>
      <c r="F82" s="6" t="s">
        <v>545</v>
      </c>
      <c r="G82" s="6" t="s">
        <v>545</v>
      </c>
      <c r="H82" s="6" t="s">
        <v>545</v>
      </c>
      <c r="I82" s="6" t="s">
        <v>545</v>
      </c>
      <c r="J82" s="6" t="s">
        <v>545</v>
      </c>
      <c r="K82" s="6" t="s">
        <v>545</v>
      </c>
      <c r="L82" s="6" t="s">
        <v>545</v>
      </c>
      <c r="M82" s="6" t="s">
        <v>545</v>
      </c>
      <c r="N82" s="6" t="s">
        <v>545</v>
      </c>
      <c r="O82" s="6" t="s">
        <v>545</v>
      </c>
      <c r="P82" s="6" t="s">
        <v>545</v>
      </c>
      <c r="Q82" s="6" t="s">
        <v>545</v>
      </c>
      <c r="R82" s="6" t="s">
        <v>545</v>
      </c>
      <c r="S82" s="6" t="s">
        <v>545</v>
      </c>
      <c r="T82" s="6" t="s">
        <v>545</v>
      </c>
    </row>
    <row r="83" spans="1:20" x14ac:dyDescent="0.25">
      <c r="A83" s="11" t="s">
        <v>538</v>
      </c>
      <c r="C83" s="12"/>
      <c r="N83" s="12"/>
      <c r="S83" s="12"/>
    </row>
    <row r="84" spans="1:20" x14ac:dyDescent="0.25">
      <c r="A84" s="2" t="s">
        <v>120</v>
      </c>
      <c r="B84" s="1" t="s">
        <v>121</v>
      </c>
      <c r="C84" s="12">
        <v>11369.1</v>
      </c>
      <c r="D84" s="12">
        <v>200</v>
      </c>
      <c r="E84" s="12">
        <v>788</v>
      </c>
      <c r="F84" s="12">
        <v>468</v>
      </c>
      <c r="G84" s="12">
        <v>739.32</v>
      </c>
      <c r="H84" s="12">
        <v>0</v>
      </c>
      <c r="I84" s="12">
        <v>0</v>
      </c>
      <c r="J84" s="12">
        <v>0</v>
      </c>
      <c r="K84" s="12">
        <v>0</v>
      </c>
      <c r="L84" s="12">
        <v>3900</v>
      </c>
      <c r="M84" s="12">
        <v>0</v>
      </c>
      <c r="N84" s="12">
        <f t="shared" si="2"/>
        <v>17464.419999999998</v>
      </c>
      <c r="O84" s="12">
        <v>2453.96</v>
      </c>
      <c r="P84" s="12">
        <v>0</v>
      </c>
      <c r="Q84" s="12">
        <v>1307.45</v>
      </c>
      <c r="R84" s="12">
        <v>3711.5099999999984</v>
      </c>
      <c r="S84" s="12">
        <f t="shared" si="3"/>
        <v>7472.9199999999983</v>
      </c>
      <c r="T84" s="12">
        <v>9991.5</v>
      </c>
    </row>
    <row r="85" spans="1:20" x14ac:dyDescent="0.25">
      <c r="A85" s="2" t="s">
        <v>122</v>
      </c>
      <c r="B85" s="1" t="s">
        <v>123</v>
      </c>
      <c r="C85" s="12">
        <v>13569.14</v>
      </c>
      <c r="D85" s="12">
        <v>0</v>
      </c>
      <c r="E85" s="12">
        <v>991</v>
      </c>
      <c r="F85" s="12">
        <v>603</v>
      </c>
      <c r="G85" s="12">
        <v>739.32</v>
      </c>
      <c r="H85" s="12">
        <v>0</v>
      </c>
      <c r="I85" s="12">
        <v>0</v>
      </c>
      <c r="J85" s="12">
        <v>0</v>
      </c>
      <c r="K85" s="12">
        <v>0</v>
      </c>
      <c r="L85" s="12">
        <v>3900</v>
      </c>
      <c r="M85" s="12">
        <v>0</v>
      </c>
      <c r="N85" s="12">
        <f t="shared" si="2"/>
        <v>19802.46</v>
      </c>
      <c r="O85" s="12">
        <v>2953.37</v>
      </c>
      <c r="P85" s="12">
        <v>0</v>
      </c>
      <c r="Q85" s="12">
        <v>1581.55</v>
      </c>
      <c r="R85" s="12">
        <v>448.53999999999905</v>
      </c>
      <c r="S85" s="12">
        <f t="shared" si="3"/>
        <v>4983.4599999999991</v>
      </c>
      <c r="T85" s="12">
        <v>14819</v>
      </c>
    </row>
    <row r="86" spans="1:20" x14ac:dyDescent="0.25">
      <c r="A86" s="2" t="s">
        <v>124</v>
      </c>
      <c r="B86" s="1" t="s">
        <v>125</v>
      </c>
      <c r="C86" s="12">
        <v>11897.1</v>
      </c>
      <c r="D86" s="12">
        <v>0</v>
      </c>
      <c r="E86" s="12">
        <v>815</v>
      </c>
      <c r="F86" s="12">
        <v>496</v>
      </c>
      <c r="G86" s="12">
        <v>492.88</v>
      </c>
      <c r="H86" s="12">
        <v>0</v>
      </c>
      <c r="I86" s="12">
        <v>0</v>
      </c>
      <c r="J86" s="12">
        <v>0</v>
      </c>
      <c r="K86" s="12">
        <v>0</v>
      </c>
      <c r="L86" s="12">
        <v>3900</v>
      </c>
      <c r="M86" s="12">
        <v>0</v>
      </c>
      <c r="N86" s="12">
        <f t="shared" si="2"/>
        <v>17600.98</v>
      </c>
      <c r="O86" s="12">
        <v>2483.14</v>
      </c>
      <c r="P86" s="12">
        <v>0</v>
      </c>
      <c r="Q86" s="12">
        <v>1368.17</v>
      </c>
      <c r="R86" s="12">
        <v>8893.17</v>
      </c>
      <c r="S86" s="12">
        <f t="shared" si="3"/>
        <v>12744.48</v>
      </c>
      <c r="T86" s="12">
        <v>4856.5</v>
      </c>
    </row>
    <row r="87" spans="1:20" x14ac:dyDescent="0.25">
      <c r="A87" s="2" t="s">
        <v>126</v>
      </c>
      <c r="B87" s="1" t="s">
        <v>127</v>
      </c>
      <c r="C87" s="12">
        <v>10427.1</v>
      </c>
      <c r="D87" s="12">
        <v>0</v>
      </c>
      <c r="E87" s="12">
        <v>717</v>
      </c>
      <c r="F87" s="12">
        <v>89.4</v>
      </c>
      <c r="G87" s="12">
        <v>616.1</v>
      </c>
      <c r="H87" s="12">
        <v>0</v>
      </c>
      <c r="I87" s="12">
        <v>0</v>
      </c>
      <c r="J87" s="12">
        <v>0</v>
      </c>
      <c r="K87" s="12">
        <v>0</v>
      </c>
      <c r="L87" s="12">
        <v>3900</v>
      </c>
      <c r="M87" s="12">
        <v>0</v>
      </c>
      <c r="N87" s="12">
        <f t="shared" si="2"/>
        <v>15749.6</v>
      </c>
      <c r="O87" s="12">
        <v>822.24</v>
      </c>
      <c r="P87" s="13">
        <v>-170.96</v>
      </c>
      <c r="Q87" s="12">
        <v>1219.82</v>
      </c>
      <c r="R87" s="12">
        <v>5231.5</v>
      </c>
      <c r="S87" s="12">
        <f t="shared" si="3"/>
        <v>7102.6</v>
      </c>
      <c r="T87" s="12">
        <v>8647</v>
      </c>
    </row>
    <row r="88" spans="1:20" x14ac:dyDescent="0.25">
      <c r="A88" s="2" t="s">
        <v>128</v>
      </c>
      <c r="B88" s="1" t="s">
        <v>129</v>
      </c>
      <c r="C88" s="12">
        <v>11897.1</v>
      </c>
      <c r="D88" s="12">
        <v>200</v>
      </c>
      <c r="E88" s="12">
        <v>815</v>
      </c>
      <c r="F88" s="12">
        <v>496</v>
      </c>
      <c r="G88" s="12">
        <v>513.4</v>
      </c>
      <c r="H88" s="12">
        <v>0</v>
      </c>
      <c r="I88" s="12">
        <v>0</v>
      </c>
      <c r="J88" s="12">
        <v>0</v>
      </c>
      <c r="K88" s="12">
        <v>0</v>
      </c>
      <c r="L88" s="12">
        <v>3900</v>
      </c>
      <c r="M88" s="12">
        <v>0</v>
      </c>
      <c r="N88" s="12">
        <f t="shared" si="2"/>
        <v>17821.5</v>
      </c>
      <c r="O88" s="12">
        <v>2530.2399999999998</v>
      </c>
      <c r="P88" s="12">
        <v>0</v>
      </c>
      <c r="Q88" s="12">
        <v>1368.17</v>
      </c>
      <c r="R88" s="12">
        <v>9952.59</v>
      </c>
      <c r="S88" s="12">
        <f t="shared" si="3"/>
        <v>13851</v>
      </c>
      <c r="T88" s="12">
        <v>3970.5</v>
      </c>
    </row>
    <row r="89" spans="1:20" x14ac:dyDescent="0.25">
      <c r="A89" s="2" t="s">
        <v>132</v>
      </c>
      <c r="B89" s="1" t="s">
        <v>133</v>
      </c>
      <c r="C89" s="12">
        <v>10979.1</v>
      </c>
      <c r="D89" s="12">
        <v>0</v>
      </c>
      <c r="E89" s="12">
        <v>737</v>
      </c>
      <c r="F89" s="12">
        <v>455</v>
      </c>
      <c r="G89" s="12">
        <v>492.88</v>
      </c>
      <c r="H89" s="12">
        <v>0</v>
      </c>
      <c r="I89" s="12">
        <v>0</v>
      </c>
      <c r="J89" s="12">
        <v>0</v>
      </c>
      <c r="K89" s="12">
        <v>0</v>
      </c>
      <c r="L89" s="12">
        <v>3900</v>
      </c>
      <c r="M89" s="12">
        <v>0</v>
      </c>
      <c r="N89" s="12">
        <f t="shared" si="2"/>
        <v>16563.98</v>
      </c>
      <c r="O89" s="12">
        <v>2261.62</v>
      </c>
      <c r="P89" s="12">
        <v>0</v>
      </c>
      <c r="Q89" s="12">
        <v>1262.5999999999999</v>
      </c>
      <c r="R89" s="12">
        <v>597.26000000000022</v>
      </c>
      <c r="S89" s="12">
        <f t="shared" si="3"/>
        <v>4121.4799999999996</v>
      </c>
      <c r="T89" s="12">
        <v>12442.5</v>
      </c>
    </row>
    <row r="90" spans="1:20" x14ac:dyDescent="0.25">
      <c r="A90" s="2" t="s">
        <v>134</v>
      </c>
      <c r="B90" s="1" t="s">
        <v>135</v>
      </c>
      <c r="C90" s="12">
        <v>10979.1</v>
      </c>
      <c r="D90" s="12">
        <v>200</v>
      </c>
      <c r="E90" s="12">
        <v>737</v>
      </c>
      <c r="F90" s="12">
        <v>455</v>
      </c>
      <c r="G90" s="12">
        <v>492.88</v>
      </c>
      <c r="H90" s="12">
        <v>0</v>
      </c>
      <c r="I90" s="12">
        <v>0</v>
      </c>
      <c r="J90" s="12">
        <v>0</v>
      </c>
      <c r="K90" s="12">
        <v>0</v>
      </c>
      <c r="L90" s="12">
        <v>3900</v>
      </c>
      <c r="M90" s="12">
        <v>0</v>
      </c>
      <c r="N90" s="12">
        <f t="shared" si="2"/>
        <v>16763.98</v>
      </c>
      <c r="O90" s="12">
        <v>2304.34</v>
      </c>
      <c r="P90" s="12">
        <v>0</v>
      </c>
      <c r="Q90" s="12">
        <v>1262.5999999999999</v>
      </c>
      <c r="R90" s="12">
        <v>597.03999999999905</v>
      </c>
      <c r="S90" s="12">
        <f t="shared" si="3"/>
        <v>4163.9799999999996</v>
      </c>
      <c r="T90" s="12">
        <v>12600</v>
      </c>
    </row>
    <row r="91" spans="1:20" x14ac:dyDescent="0.25">
      <c r="A91" s="2" t="s">
        <v>136</v>
      </c>
      <c r="B91" s="1" t="s">
        <v>137</v>
      </c>
      <c r="C91" s="12">
        <v>12641.1</v>
      </c>
      <c r="D91" s="12">
        <v>400</v>
      </c>
      <c r="E91" s="12">
        <v>815</v>
      </c>
      <c r="F91" s="12">
        <v>496</v>
      </c>
      <c r="G91" s="12">
        <v>492.88</v>
      </c>
      <c r="H91" s="12">
        <v>0</v>
      </c>
      <c r="I91" s="12">
        <v>0</v>
      </c>
      <c r="J91" s="12">
        <v>0</v>
      </c>
      <c r="K91" s="12">
        <v>0</v>
      </c>
      <c r="L91" s="12">
        <v>3900</v>
      </c>
      <c r="M91" s="12">
        <v>0</v>
      </c>
      <c r="N91" s="12">
        <f t="shared" si="2"/>
        <v>18744.98</v>
      </c>
      <c r="O91" s="12">
        <v>2727.5</v>
      </c>
      <c r="P91" s="12">
        <v>0</v>
      </c>
      <c r="Q91" s="12">
        <v>1453.38</v>
      </c>
      <c r="R91" s="12">
        <v>13288.599999999999</v>
      </c>
      <c r="S91" s="12">
        <f t="shared" si="3"/>
        <v>17469.48</v>
      </c>
      <c r="T91" s="12">
        <v>1275.5</v>
      </c>
    </row>
    <row r="92" spans="1:20" x14ac:dyDescent="0.25">
      <c r="A92" s="2" t="s">
        <v>138</v>
      </c>
      <c r="B92" s="1" t="s">
        <v>139</v>
      </c>
      <c r="C92" s="12">
        <v>11897.1</v>
      </c>
      <c r="D92" s="12">
        <v>200</v>
      </c>
      <c r="E92" s="12">
        <v>815</v>
      </c>
      <c r="F92" s="12">
        <v>496</v>
      </c>
      <c r="G92" s="12">
        <v>492.88</v>
      </c>
      <c r="H92" s="12">
        <v>0</v>
      </c>
      <c r="I92" s="12">
        <v>0</v>
      </c>
      <c r="J92" s="12">
        <v>0</v>
      </c>
      <c r="K92" s="12">
        <v>0</v>
      </c>
      <c r="L92" s="12">
        <v>3900</v>
      </c>
      <c r="M92" s="12">
        <v>0</v>
      </c>
      <c r="N92" s="12">
        <f t="shared" si="2"/>
        <v>17800.98</v>
      </c>
      <c r="O92" s="12">
        <v>2525.86</v>
      </c>
      <c r="P92" s="12">
        <v>0</v>
      </c>
      <c r="Q92" s="12">
        <v>1368.17</v>
      </c>
      <c r="R92" s="12">
        <v>5355.4499999999989</v>
      </c>
      <c r="S92" s="12">
        <f t="shared" si="3"/>
        <v>9249.48</v>
      </c>
      <c r="T92" s="12">
        <v>8551.5</v>
      </c>
    </row>
    <row r="93" spans="1:20" x14ac:dyDescent="0.25">
      <c r="A93" s="2" t="s">
        <v>140</v>
      </c>
      <c r="B93" s="1" t="s">
        <v>141</v>
      </c>
      <c r="C93" s="12">
        <v>11897.1</v>
      </c>
      <c r="D93" s="12">
        <v>0</v>
      </c>
      <c r="E93" s="12">
        <v>815</v>
      </c>
      <c r="F93" s="12">
        <v>496</v>
      </c>
      <c r="G93" s="12">
        <v>492.88</v>
      </c>
      <c r="H93" s="12">
        <v>0</v>
      </c>
      <c r="I93" s="12">
        <v>0</v>
      </c>
      <c r="J93" s="12">
        <v>0</v>
      </c>
      <c r="K93" s="12">
        <v>0</v>
      </c>
      <c r="L93" s="12">
        <v>3900</v>
      </c>
      <c r="M93" s="12">
        <v>0</v>
      </c>
      <c r="N93" s="12">
        <f t="shared" si="2"/>
        <v>17600.98</v>
      </c>
      <c r="O93" s="12">
        <v>2483.14</v>
      </c>
      <c r="P93" s="12">
        <v>0</v>
      </c>
      <c r="Q93" s="12">
        <v>1368.16</v>
      </c>
      <c r="R93" s="12">
        <v>3764.6800000000003</v>
      </c>
      <c r="S93" s="12">
        <f t="shared" si="3"/>
        <v>7615.9800000000005</v>
      </c>
      <c r="T93" s="12">
        <v>9985</v>
      </c>
    </row>
    <row r="94" spans="1:20" x14ac:dyDescent="0.25">
      <c r="A94" s="2" t="s">
        <v>142</v>
      </c>
      <c r="B94" s="1" t="s">
        <v>143</v>
      </c>
      <c r="C94" s="12">
        <v>11588.1</v>
      </c>
      <c r="D94" s="12">
        <v>0</v>
      </c>
      <c r="E94" s="12">
        <v>815</v>
      </c>
      <c r="F94" s="12">
        <v>248</v>
      </c>
      <c r="G94" s="12">
        <v>369.66</v>
      </c>
      <c r="H94" s="12">
        <v>0</v>
      </c>
      <c r="I94" s="12">
        <v>0</v>
      </c>
      <c r="J94" s="12">
        <v>0</v>
      </c>
      <c r="K94" s="12">
        <v>0</v>
      </c>
      <c r="L94" s="12">
        <v>3900</v>
      </c>
      <c r="M94" s="12">
        <v>0</v>
      </c>
      <c r="N94" s="12">
        <f t="shared" si="2"/>
        <v>16920.760000000002</v>
      </c>
      <c r="O94" s="12">
        <v>379.44</v>
      </c>
      <c r="P94" s="13">
        <v>-159.84</v>
      </c>
      <c r="Q94" s="12">
        <v>1368.16</v>
      </c>
      <c r="R94" s="12">
        <v>5570.5000000000018</v>
      </c>
      <c r="S94" s="12">
        <f t="shared" si="3"/>
        <v>7158.260000000002</v>
      </c>
      <c r="T94" s="12">
        <v>9762.5</v>
      </c>
    </row>
    <row r="95" spans="1:20" x14ac:dyDescent="0.25">
      <c r="A95" s="2" t="s">
        <v>144</v>
      </c>
      <c r="B95" s="1" t="s">
        <v>145</v>
      </c>
      <c r="C95" s="12">
        <v>10979.1</v>
      </c>
      <c r="D95" s="12">
        <v>200</v>
      </c>
      <c r="E95" s="12">
        <v>737</v>
      </c>
      <c r="F95" s="12">
        <v>455</v>
      </c>
      <c r="G95" s="12">
        <v>369.66</v>
      </c>
      <c r="H95" s="12">
        <v>0</v>
      </c>
      <c r="I95" s="12">
        <v>0</v>
      </c>
      <c r="J95" s="12">
        <v>0</v>
      </c>
      <c r="K95" s="12">
        <v>0</v>
      </c>
      <c r="L95" s="12">
        <v>3900</v>
      </c>
      <c r="M95" s="12">
        <v>0</v>
      </c>
      <c r="N95" s="12">
        <f t="shared" si="2"/>
        <v>16640.760000000002</v>
      </c>
      <c r="O95" s="12">
        <v>2278.04</v>
      </c>
      <c r="P95" s="12">
        <v>0</v>
      </c>
      <c r="Q95" s="12">
        <v>1262.5999999999999</v>
      </c>
      <c r="R95" s="12">
        <v>597.12000000000262</v>
      </c>
      <c r="S95" s="12">
        <f t="shared" si="3"/>
        <v>4137.760000000002</v>
      </c>
      <c r="T95" s="12">
        <v>12503</v>
      </c>
    </row>
    <row r="96" spans="1:20" x14ac:dyDescent="0.25">
      <c r="A96" s="2" t="s">
        <v>146</v>
      </c>
      <c r="B96" s="1" t="s">
        <v>147</v>
      </c>
      <c r="C96" s="12">
        <v>11633.1</v>
      </c>
      <c r="D96" s="12">
        <v>200</v>
      </c>
      <c r="E96" s="12">
        <v>815</v>
      </c>
      <c r="F96" s="12">
        <v>496</v>
      </c>
      <c r="G96" s="12">
        <v>369.66</v>
      </c>
      <c r="H96" s="12">
        <v>0</v>
      </c>
      <c r="I96" s="12">
        <v>0</v>
      </c>
      <c r="J96" s="12">
        <v>0</v>
      </c>
      <c r="K96" s="12">
        <v>0</v>
      </c>
      <c r="L96" s="12">
        <v>3900</v>
      </c>
      <c r="M96" s="12">
        <v>0</v>
      </c>
      <c r="N96" s="12">
        <f t="shared" si="2"/>
        <v>17413.760000000002</v>
      </c>
      <c r="O96" s="12">
        <v>2443.15</v>
      </c>
      <c r="P96" s="12">
        <v>0</v>
      </c>
      <c r="Q96" s="12">
        <v>1368.16</v>
      </c>
      <c r="R96" s="12">
        <v>601.95000000000073</v>
      </c>
      <c r="S96" s="12">
        <f t="shared" si="3"/>
        <v>4413.2600000000011</v>
      </c>
      <c r="T96" s="12">
        <v>13000.5</v>
      </c>
    </row>
    <row r="97" spans="1:20" x14ac:dyDescent="0.25">
      <c r="A97" s="2" t="s">
        <v>148</v>
      </c>
      <c r="B97" s="1" t="s">
        <v>149</v>
      </c>
      <c r="C97" s="12">
        <v>11897.099999999999</v>
      </c>
      <c r="D97" s="12">
        <v>200</v>
      </c>
      <c r="E97" s="12">
        <v>815</v>
      </c>
      <c r="F97" s="12">
        <v>462.93</v>
      </c>
      <c r="G97" s="12">
        <v>246.44</v>
      </c>
      <c r="H97" s="12">
        <v>0</v>
      </c>
      <c r="I97" s="12">
        <v>0</v>
      </c>
      <c r="J97" s="12">
        <v>0</v>
      </c>
      <c r="K97" s="12">
        <v>0</v>
      </c>
      <c r="L97" s="12">
        <v>3900</v>
      </c>
      <c r="M97" s="12">
        <v>0</v>
      </c>
      <c r="N97" s="12">
        <f t="shared" si="2"/>
        <v>17521.47</v>
      </c>
      <c r="O97" s="12">
        <v>2306.34</v>
      </c>
      <c r="P97" s="12">
        <v>0</v>
      </c>
      <c r="Q97" s="12">
        <v>1368.16</v>
      </c>
      <c r="R97" s="12">
        <v>4690.4700000000012</v>
      </c>
      <c r="S97" s="12">
        <f t="shared" si="3"/>
        <v>8364.9700000000012</v>
      </c>
      <c r="T97" s="12">
        <v>9156.5</v>
      </c>
    </row>
    <row r="98" spans="1:20" x14ac:dyDescent="0.25">
      <c r="A98" s="2" t="s">
        <v>150</v>
      </c>
      <c r="B98" s="1" t="s">
        <v>151</v>
      </c>
      <c r="C98" s="12">
        <v>10979.1</v>
      </c>
      <c r="D98" s="12">
        <v>400</v>
      </c>
      <c r="E98" s="12">
        <v>737</v>
      </c>
      <c r="F98" s="12">
        <v>455</v>
      </c>
      <c r="G98" s="12">
        <v>246.44</v>
      </c>
      <c r="H98" s="12">
        <v>0</v>
      </c>
      <c r="I98" s="12">
        <v>0</v>
      </c>
      <c r="J98" s="12">
        <v>0</v>
      </c>
      <c r="K98" s="12">
        <v>0</v>
      </c>
      <c r="L98" s="12">
        <v>3900</v>
      </c>
      <c r="M98" s="12">
        <v>0</v>
      </c>
      <c r="N98" s="12">
        <f t="shared" si="2"/>
        <v>16717.54</v>
      </c>
      <c r="O98" s="12">
        <v>2294.44</v>
      </c>
      <c r="P98" s="12">
        <v>0</v>
      </c>
      <c r="Q98" s="12">
        <v>1262.5999999999999</v>
      </c>
      <c r="R98" s="12">
        <v>4889.5</v>
      </c>
      <c r="S98" s="12">
        <f t="shared" si="3"/>
        <v>8446.5400000000009</v>
      </c>
      <c r="T98" s="12">
        <v>8271</v>
      </c>
    </row>
    <row r="99" spans="1:20" x14ac:dyDescent="0.25">
      <c r="A99" s="2" t="s">
        <v>152</v>
      </c>
      <c r="B99" s="1" t="s">
        <v>153</v>
      </c>
      <c r="C99" s="12">
        <v>10607.1</v>
      </c>
      <c r="D99" s="12">
        <v>400</v>
      </c>
      <c r="E99" s="12">
        <v>717</v>
      </c>
      <c r="F99" s="12">
        <v>447</v>
      </c>
      <c r="G99" s="12">
        <v>246.44</v>
      </c>
      <c r="H99" s="12">
        <v>0</v>
      </c>
      <c r="I99" s="12">
        <v>0</v>
      </c>
      <c r="J99" s="12">
        <v>0</v>
      </c>
      <c r="K99" s="12">
        <v>0</v>
      </c>
      <c r="L99" s="12">
        <v>3900</v>
      </c>
      <c r="M99" s="12">
        <v>0</v>
      </c>
      <c r="N99" s="12">
        <f t="shared" si="2"/>
        <v>16317.54</v>
      </c>
      <c r="O99" s="12">
        <v>2209</v>
      </c>
      <c r="P99" s="12">
        <v>0</v>
      </c>
      <c r="Q99" s="12">
        <v>1219.82</v>
      </c>
      <c r="R99" s="12">
        <v>3863.7200000000012</v>
      </c>
      <c r="S99" s="12">
        <f t="shared" si="3"/>
        <v>7292.5400000000009</v>
      </c>
      <c r="T99" s="12">
        <v>9025</v>
      </c>
    </row>
    <row r="100" spans="1:20" x14ac:dyDescent="0.25">
      <c r="A100" s="2" t="s">
        <v>154</v>
      </c>
      <c r="B100" s="1" t="s">
        <v>155</v>
      </c>
      <c r="C100" s="12">
        <v>11633.099999999999</v>
      </c>
      <c r="D100" s="12">
        <v>0</v>
      </c>
      <c r="E100" s="12">
        <v>788</v>
      </c>
      <c r="F100" s="12">
        <v>249.6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3900</v>
      </c>
      <c r="M100" s="12">
        <v>0</v>
      </c>
      <c r="N100" s="12">
        <f t="shared" si="2"/>
        <v>16570.699999999997</v>
      </c>
      <c r="O100" s="12">
        <v>1159.98</v>
      </c>
      <c r="P100" s="12">
        <v>0</v>
      </c>
      <c r="Q100" s="12">
        <v>1307.44</v>
      </c>
      <c r="R100" s="12">
        <v>4905.779999999997</v>
      </c>
      <c r="S100" s="12">
        <f t="shared" si="3"/>
        <v>7373.1999999999971</v>
      </c>
      <c r="T100" s="12">
        <v>9197.5</v>
      </c>
    </row>
    <row r="101" spans="1:20" x14ac:dyDescent="0.25">
      <c r="A101" s="2" t="s">
        <v>156</v>
      </c>
      <c r="B101" s="1" t="s">
        <v>157</v>
      </c>
      <c r="C101" s="12">
        <v>11897.1</v>
      </c>
      <c r="D101" s="12">
        <v>400</v>
      </c>
      <c r="E101" s="12">
        <v>815</v>
      </c>
      <c r="F101" s="12">
        <v>496</v>
      </c>
      <c r="G101" s="12">
        <v>0</v>
      </c>
      <c r="H101" s="12">
        <v>2541.06</v>
      </c>
      <c r="I101" s="12">
        <v>0</v>
      </c>
      <c r="J101" s="12">
        <v>0</v>
      </c>
      <c r="K101" s="12">
        <v>0</v>
      </c>
      <c r="L101" s="12">
        <v>3900</v>
      </c>
      <c r="M101" s="12">
        <v>0</v>
      </c>
      <c r="N101" s="12">
        <f t="shared" si="2"/>
        <v>20049.16</v>
      </c>
      <c r="O101" s="12">
        <v>2893.81</v>
      </c>
      <c r="P101" s="12">
        <v>0</v>
      </c>
      <c r="Q101" s="12">
        <v>1368.16</v>
      </c>
      <c r="R101" s="12">
        <v>6406.6899999999987</v>
      </c>
      <c r="S101" s="12">
        <f t="shared" si="3"/>
        <v>10668.66</v>
      </c>
      <c r="T101" s="12">
        <v>9380.5</v>
      </c>
    </row>
    <row r="102" spans="1:20" x14ac:dyDescent="0.25">
      <c r="A102" s="2" t="s">
        <v>158</v>
      </c>
      <c r="B102" s="1" t="s">
        <v>159</v>
      </c>
      <c r="C102" s="12">
        <v>11369.1</v>
      </c>
      <c r="D102" s="12">
        <v>200</v>
      </c>
      <c r="E102" s="12">
        <v>788</v>
      </c>
      <c r="F102" s="12">
        <v>468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3900</v>
      </c>
      <c r="M102" s="12">
        <v>0</v>
      </c>
      <c r="N102" s="12">
        <f t="shared" si="2"/>
        <v>16725.099999999999</v>
      </c>
      <c r="O102" s="12">
        <v>2296.04</v>
      </c>
      <c r="P102" s="12">
        <v>0</v>
      </c>
      <c r="Q102" s="12">
        <v>1307.44</v>
      </c>
      <c r="R102" s="12">
        <v>6135.119999999999</v>
      </c>
      <c r="S102" s="12">
        <f t="shared" si="3"/>
        <v>9738.5999999999985</v>
      </c>
      <c r="T102" s="12">
        <v>6986.5</v>
      </c>
    </row>
    <row r="103" spans="1:20" x14ac:dyDescent="0.25">
      <c r="A103" s="2" t="s">
        <v>160</v>
      </c>
      <c r="B103" s="1" t="s">
        <v>161</v>
      </c>
      <c r="C103" s="12">
        <v>15675</v>
      </c>
      <c r="D103" s="12">
        <v>0</v>
      </c>
      <c r="E103" s="12">
        <v>1128</v>
      </c>
      <c r="F103" s="12">
        <v>703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f t="shared" si="2"/>
        <v>17506</v>
      </c>
      <c r="O103" s="12">
        <v>2462.84</v>
      </c>
      <c r="P103" s="12">
        <v>0</v>
      </c>
      <c r="Q103" s="12">
        <v>1802.62</v>
      </c>
      <c r="R103" s="12">
        <v>2986.0400000000009</v>
      </c>
      <c r="S103" s="12">
        <f t="shared" si="3"/>
        <v>7251.5000000000009</v>
      </c>
      <c r="T103" s="12">
        <v>10254.5</v>
      </c>
    </row>
    <row r="104" spans="1:20" x14ac:dyDescent="0.25">
      <c r="A104" s="2" t="s">
        <v>162</v>
      </c>
      <c r="B104" s="1" t="s">
        <v>163</v>
      </c>
      <c r="C104" s="12">
        <v>11897.1</v>
      </c>
      <c r="D104" s="12">
        <v>0</v>
      </c>
      <c r="E104" s="12">
        <v>788</v>
      </c>
      <c r="F104" s="12">
        <v>468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3900</v>
      </c>
      <c r="M104" s="12">
        <v>0</v>
      </c>
      <c r="N104" s="12">
        <f t="shared" si="2"/>
        <v>17053.099999999999</v>
      </c>
      <c r="O104" s="12">
        <v>2366.1</v>
      </c>
      <c r="P104" s="12">
        <v>0</v>
      </c>
      <c r="Q104" s="12">
        <v>1368.17</v>
      </c>
      <c r="R104" s="12">
        <v>606.32999999999811</v>
      </c>
      <c r="S104" s="12">
        <f t="shared" si="3"/>
        <v>4340.5999999999985</v>
      </c>
      <c r="T104" s="12">
        <v>12712.5</v>
      </c>
    </row>
    <row r="105" spans="1:20" x14ac:dyDescent="0.25">
      <c r="A105" s="2" t="s">
        <v>164</v>
      </c>
      <c r="B105" s="1" t="s">
        <v>165</v>
      </c>
      <c r="C105" s="12">
        <v>10979.1</v>
      </c>
      <c r="D105" s="12">
        <v>200</v>
      </c>
      <c r="E105" s="12">
        <v>737</v>
      </c>
      <c r="F105" s="12">
        <v>455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3900</v>
      </c>
      <c r="M105" s="12">
        <v>0</v>
      </c>
      <c r="N105" s="12">
        <f t="shared" si="2"/>
        <v>16271.1</v>
      </c>
      <c r="O105" s="12">
        <v>2199.08</v>
      </c>
      <c r="P105" s="12">
        <v>0</v>
      </c>
      <c r="Q105" s="12">
        <v>1262.5999999999999</v>
      </c>
      <c r="R105" s="12">
        <v>597.42000000000007</v>
      </c>
      <c r="S105" s="12">
        <f t="shared" si="3"/>
        <v>4059.1</v>
      </c>
      <c r="T105" s="12">
        <v>12212</v>
      </c>
    </row>
    <row r="106" spans="1:20" x14ac:dyDescent="0.25">
      <c r="A106" s="2" t="s">
        <v>436</v>
      </c>
      <c r="B106" s="1" t="s">
        <v>459</v>
      </c>
      <c r="C106" s="12">
        <v>11369.1</v>
      </c>
      <c r="D106" s="12">
        <v>0</v>
      </c>
      <c r="E106" s="12">
        <v>788</v>
      </c>
      <c r="F106" s="12">
        <v>468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2329</v>
      </c>
      <c r="M106" s="12">
        <v>0</v>
      </c>
      <c r="N106" s="12">
        <f t="shared" si="2"/>
        <v>14954.1</v>
      </c>
      <c r="O106" s="12">
        <v>1917.76</v>
      </c>
      <c r="P106" s="12">
        <v>0</v>
      </c>
      <c r="Q106" s="12">
        <v>1307.44</v>
      </c>
      <c r="R106" s="12">
        <v>267.90000000000146</v>
      </c>
      <c r="S106" s="12">
        <f t="shared" si="3"/>
        <v>3493.1000000000013</v>
      </c>
      <c r="T106" s="12">
        <v>11461</v>
      </c>
    </row>
    <row r="107" spans="1:20" x14ac:dyDescent="0.25">
      <c r="A107" s="14"/>
      <c r="B107" s="6"/>
      <c r="C107" s="6" t="s">
        <v>545</v>
      </c>
      <c r="D107" s="6" t="s">
        <v>545</v>
      </c>
      <c r="E107" s="6" t="s">
        <v>545</v>
      </c>
      <c r="F107" s="6" t="s">
        <v>545</v>
      </c>
      <c r="G107" s="6" t="s">
        <v>545</v>
      </c>
      <c r="H107" s="6" t="s">
        <v>545</v>
      </c>
      <c r="I107" s="6" t="s">
        <v>545</v>
      </c>
      <c r="J107" s="6" t="s">
        <v>545</v>
      </c>
      <c r="K107" s="6" t="s">
        <v>545</v>
      </c>
      <c r="L107" s="6" t="s">
        <v>545</v>
      </c>
      <c r="M107" s="6" t="s">
        <v>545</v>
      </c>
      <c r="N107" s="6" t="s">
        <v>545</v>
      </c>
      <c r="O107" s="6" t="s">
        <v>545</v>
      </c>
      <c r="P107" s="6" t="s">
        <v>545</v>
      </c>
      <c r="Q107" s="6" t="s">
        <v>545</v>
      </c>
      <c r="R107" s="6" t="s">
        <v>545</v>
      </c>
      <c r="S107" s="6" t="s">
        <v>545</v>
      </c>
      <c r="T107" s="6" t="s">
        <v>545</v>
      </c>
    </row>
    <row r="108" spans="1:20" x14ac:dyDescent="0.25">
      <c r="A108" s="11" t="s">
        <v>539</v>
      </c>
      <c r="C108" s="12"/>
      <c r="N108" s="12"/>
      <c r="S108" s="12"/>
    </row>
    <row r="109" spans="1:20" x14ac:dyDescent="0.25">
      <c r="A109" s="2" t="s">
        <v>166</v>
      </c>
      <c r="B109" s="1" t="s">
        <v>167</v>
      </c>
      <c r="C109" s="12">
        <v>11738.1</v>
      </c>
      <c r="D109" s="12">
        <v>200</v>
      </c>
      <c r="E109" s="12">
        <v>802</v>
      </c>
      <c r="F109" s="12">
        <v>482</v>
      </c>
      <c r="G109" s="12">
        <v>739.32</v>
      </c>
      <c r="H109" s="12">
        <v>0</v>
      </c>
      <c r="I109" s="12">
        <v>0</v>
      </c>
      <c r="J109" s="12">
        <v>0</v>
      </c>
      <c r="K109" s="12">
        <v>0</v>
      </c>
      <c r="L109" s="12">
        <v>3900</v>
      </c>
      <c r="M109" s="12">
        <v>0</v>
      </c>
      <c r="N109" s="12">
        <f t="shared" si="2"/>
        <v>17861.419999999998</v>
      </c>
      <c r="O109" s="12">
        <v>2538.7600000000002</v>
      </c>
      <c r="P109" s="12">
        <v>0</v>
      </c>
      <c r="Q109" s="12">
        <v>1349.88</v>
      </c>
      <c r="R109" s="12">
        <v>6424.2799999999988</v>
      </c>
      <c r="S109" s="12">
        <f t="shared" si="3"/>
        <v>10312.919999999998</v>
      </c>
      <c r="T109" s="12">
        <v>7548.5</v>
      </c>
    </row>
    <row r="110" spans="1:20" x14ac:dyDescent="0.25">
      <c r="A110" s="2" t="s">
        <v>168</v>
      </c>
      <c r="B110" s="1" t="s">
        <v>169</v>
      </c>
      <c r="C110" s="12">
        <v>10979.1</v>
      </c>
      <c r="D110" s="12">
        <v>0</v>
      </c>
      <c r="E110" s="12">
        <v>737</v>
      </c>
      <c r="F110" s="12">
        <v>455</v>
      </c>
      <c r="G110" s="12">
        <v>739.32</v>
      </c>
      <c r="H110" s="12">
        <v>0</v>
      </c>
      <c r="I110" s="12">
        <v>0</v>
      </c>
      <c r="J110" s="12">
        <v>0</v>
      </c>
      <c r="K110" s="12">
        <v>0</v>
      </c>
      <c r="L110" s="12">
        <v>3900</v>
      </c>
      <c r="M110" s="12">
        <v>0</v>
      </c>
      <c r="N110" s="12">
        <f t="shared" si="2"/>
        <v>16810.419999999998</v>
      </c>
      <c r="O110" s="12">
        <v>2314.2600000000002</v>
      </c>
      <c r="P110" s="12">
        <v>0</v>
      </c>
      <c r="Q110" s="12">
        <v>1262.5999999999999</v>
      </c>
      <c r="R110" s="12">
        <v>597.05999999999767</v>
      </c>
      <c r="S110" s="12">
        <f t="shared" si="3"/>
        <v>4173.9199999999983</v>
      </c>
      <c r="T110" s="12">
        <v>12636.5</v>
      </c>
    </row>
    <row r="111" spans="1:20" x14ac:dyDescent="0.25">
      <c r="A111" s="2" t="s">
        <v>170</v>
      </c>
      <c r="B111" s="1" t="s">
        <v>171</v>
      </c>
      <c r="C111" s="12">
        <v>10960.84</v>
      </c>
      <c r="D111" s="12">
        <v>0</v>
      </c>
      <c r="E111" s="12">
        <v>737</v>
      </c>
      <c r="F111" s="12">
        <v>455</v>
      </c>
      <c r="G111" s="12">
        <v>616.79999999999995</v>
      </c>
      <c r="H111" s="12">
        <v>0</v>
      </c>
      <c r="I111" s="12">
        <v>0</v>
      </c>
      <c r="J111" s="12">
        <v>0</v>
      </c>
      <c r="K111" s="12">
        <v>0</v>
      </c>
      <c r="L111" s="12">
        <v>3900</v>
      </c>
      <c r="M111" s="12">
        <v>0</v>
      </c>
      <c r="N111" s="12">
        <f t="shared" si="2"/>
        <v>16669.64</v>
      </c>
      <c r="O111" s="12">
        <v>2284.1999999999998</v>
      </c>
      <c r="P111" s="12">
        <v>0</v>
      </c>
      <c r="Q111" s="12">
        <v>1262.5999999999999</v>
      </c>
      <c r="R111" s="12">
        <v>597.34000000000015</v>
      </c>
      <c r="S111" s="12">
        <f t="shared" si="3"/>
        <v>4144.1399999999994</v>
      </c>
      <c r="T111" s="12">
        <v>12525.5</v>
      </c>
    </row>
    <row r="112" spans="1:20" x14ac:dyDescent="0.25">
      <c r="A112" s="2" t="s">
        <v>172</v>
      </c>
      <c r="B112" s="1" t="s">
        <v>173</v>
      </c>
      <c r="C112" s="12">
        <v>10979.1</v>
      </c>
      <c r="D112" s="12">
        <v>200</v>
      </c>
      <c r="E112" s="12">
        <v>737</v>
      </c>
      <c r="F112" s="12">
        <v>455</v>
      </c>
      <c r="G112" s="12">
        <v>739.32</v>
      </c>
      <c r="H112" s="12">
        <v>0</v>
      </c>
      <c r="I112" s="12">
        <v>0</v>
      </c>
      <c r="J112" s="12">
        <v>0</v>
      </c>
      <c r="K112" s="12">
        <v>0</v>
      </c>
      <c r="L112" s="12">
        <v>3900</v>
      </c>
      <c r="M112" s="12">
        <v>0</v>
      </c>
      <c r="N112" s="12">
        <f t="shared" si="2"/>
        <v>17010.419999999998</v>
      </c>
      <c r="O112" s="12">
        <v>2356.98</v>
      </c>
      <c r="P112" s="12">
        <v>0</v>
      </c>
      <c r="Q112" s="12">
        <v>1262.5999999999999</v>
      </c>
      <c r="R112" s="12">
        <v>6776.8399999999983</v>
      </c>
      <c r="S112" s="12">
        <f t="shared" si="3"/>
        <v>10396.419999999998</v>
      </c>
      <c r="T112" s="12">
        <v>6614</v>
      </c>
    </row>
    <row r="113" spans="1:20" x14ac:dyDescent="0.25">
      <c r="A113" s="2" t="s">
        <v>174</v>
      </c>
      <c r="B113" s="1" t="s">
        <v>175</v>
      </c>
      <c r="C113" s="12">
        <v>10979.1</v>
      </c>
      <c r="D113" s="12">
        <v>0</v>
      </c>
      <c r="E113" s="12">
        <v>737</v>
      </c>
      <c r="F113" s="12">
        <v>455</v>
      </c>
      <c r="G113" s="12">
        <v>616.1</v>
      </c>
      <c r="H113" s="12">
        <v>0</v>
      </c>
      <c r="I113" s="12">
        <v>0</v>
      </c>
      <c r="J113" s="12">
        <v>0</v>
      </c>
      <c r="K113" s="12">
        <v>0</v>
      </c>
      <c r="L113" s="12">
        <v>3900</v>
      </c>
      <c r="M113" s="12">
        <v>2326.8000000000002</v>
      </c>
      <c r="N113" s="12">
        <f t="shared" si="2"/>
        <v>19014</v>
      </c>
      <c r="O113" s="12">
        <v>2784.96</v>
      </c>
      <c r="P113" s="12">
        <v>0</v>
      </c>
      <c r="Q113" s="12">
        <v>1262.5999999999999</v>
      </c>
      <c r="R113" s="12">
        <v>7291.4400000000005</v>
      </c>
      <c r="S113" s="12">
        <f t="shared" si="3"/>
        <v>11339</v>
      </c>
      <c r="T113" s="12">
        <v>7675</v>
      </c>
    </row>
    <row r="114" spans="1:20" x14ac:dyDescent="0.25">
      <c r="A114" s="2" t="s">
        <v>176</v>
      </c>
      <c r="B114" s="1" t="s">
        <v>177</v>
      </c>
      <c r="C114" s="12">
        <v>10979.1</v>
      </c>
      <c r="D114" s="12">
        <v>0</v>
      </c>
      <c r="E114" s="12">
        <v>737</v>
      </c>
      <c r="F114" s="12">
        <v>455</v>
      </c>
      <c r="G114" s="12">
        <v>616.1</v>
      </c>
      <c r="H114" s="12">
        <v>0</v>
      </c>
      <c r="I114" s="12">
        <v>0</v>
      </c>
      <c r="J114" s="12">
        <v>0</v>
      </c>
      <c r="K114" s="12">
        <v>0</v>
      </c>
      <c r="L114" s="12">
        <v>3900</v>
      </c>
      <c r="M114" s="12">
        <v>0</v>
      </c>
      <c r="N114" s="12">
        <f t="shared" si="2"/>
        <v>16687.2</v>
      </c>
      <c r="O114" s="12">
        <v>2287.94</v>
      </c>
      <c r="P114" s="12">
        <v>0</v>
      </c>
      <c r="Q114" s="12">
        <v>1262.5999999999999</v>
      </c>
      <c r="R114" s="12">
        <v>7765.66</v>
      </c>
      <c r="S114" s="12">
        <f t="shared" si="3"/>
        <v>11316.2</v>
      </c>
      <c r="T114" s="12">
        <v>5371</v>
      </c>
    </row>
    <row r="115" spans="1:20" x14ac:dyDescent="0.25">
      <c r="A115" s="2" t="s">
        <v>178</v>
      </c>
      <c r="B115" s="1" t="s">
        <v>179</v>
      </c>
      <c r="C115" s="12">
        <v>11738.1</v>
      </c>
      <c r="D115" s="12">
        <v>200</v>
      </c>
      <c r="E115" s="12">
        <v>802</v>
      </c>
      <c r="F115" s="12">
        <v>482</v>
      </c>
      <c r="G115" s="12">
        <v>616.1</v>
      </c>
      <c r="H115" s="12">
        <v>0</v>
      </c>
      <c r="I115" s="12">
        <v>0</v>
      </c>
      <c r="J115" s="12">
        <v>0</v>
      </c>
      <c r="K115" s="12">
        <v>0</v>
      </c>
      <c r="L115" s="12">
        <v>3900</v>
      </c>
      <c r="M115" s="12">
        <v>0</v>
      </c>
      <c r="N115" s="12">
        <f t="shared" si="2"/>
        <v>17738.2</v>
      </c>
      <c r="O115" s="12">
        <v>2512.44</v>
      </c>
      <c r="P115" s="12">
        <v>0</v>
      </c>
      <c r="Q115" s="12">
        <v>1349.88</v>
      </c>
      <c r="R115" s="12">
        <v>6306.380000000001</v>
      </c>
      <c r="S115" s="12">
        <f t="shared" si="3"/>
        <v>10168.700000000001</v>
      </c>
      <c r="T115" s="12">
        <v>7569.5</v>
      </c>
    </row>
    <row r="116" spans="1:20" x14ac:dyDescent="0.25">
      <c r="A116" s="2" t="s">
        <v>180</v>
      </c>
      <c r="B116" s="1" t="s">
        <v>181</v>
      </c>
      <c r="C116" s="12">
        <v>10979.1</v>
      </c>
      <c r="D116" s="12">
        <v>200</v>
      </c>
      <c r="E116" s="12">
        <v>737</v>
      </c>
      <c r="F116" s="12">
        <v>455</v>
      </c>
      <c r="G116" s="12">
        <v>616.1</v>
      </c>
      <c r="H116" s="12">
        <v>0</v>
      </c>
      <c r="I116" s="12">
        <v>0</v>
      </c>
      <c r="J116" s="12">
        <v>0</v>
      </c>
      <c r="K116" s="12">
        <v>0</v>
      </c>
      <c r="L116" s="12">
        <v>3900</v>
      </c>
      <c r="M116" s="12">
        <v>0</v>
      </c>
      <c r="N116" s="12">
        <f t="shared" si="2"/>
        <v>16887.2</v>
      </c>
      <c r="O116" s="12">
        <v>2330.66</v>
      </c>
      <c r="P116" s="12">
        <v>0</v>
      </c>
      <c r="Q116" s="12">
        <v>1262.5999999999999</v>
      </c>
      <c r="R116" s="12">
        <v>6958.9400000000005</v>
      </c>
      <c r="S116" s="12">
        <f t="shared" si="3"/>
        <v>10552.2</v>
      </c>
      <c r="T116" s="12">
        <v>6335</v>
      </c>
    </row>
    <row r="117" spans="1:20" x14ac:dyDescent="0.25">
      <c r="A117" s="2" t="s">
        <v>182</v>
      </c>
      <c r="B117" s="1" t="s">
        <v>183</v>
      </c>
      <c r="C117" s="12">
        <v>10979.1</v>
      </c>
      <c r="D117" s="12">
        <v>200</v>
      </c>
      <c r="E117" s="12">
        <v>737</v>
      </c>
      <c r="F117" s="12">
        <v>455</v>
      </c>
      <c r="G117" s="12">
        <v>369.66</v>
      </c>
      <c r="H117" s="12">
        <v>0</v>
      </c>
      <c r="I117" s="12">
        <v>0</v>
      </c>
      <c r="J117" s="12">
        <v>0</v>
      </c>
      <c r="K117" s="12">
        <v>0</v>
      </c>
      <c r="L117" s="12">
        <v>3900</v>
      </c>
      <c r="M117" s="12">
        <v>0</v>
      </c>
      <c r="N117" s="12">
        <f t="shared" si="2"/>
        <v>16640.760000000002</v>
      </c>
      <c r="O117" s="12">
        <v>2278.04</v>
      </c>
      <c r="P117" s="12">
        <v>0</v>
      </c>
      <c r="Q117" s="12">
        <v>1262.5999999999999</v>
      </c>
      <c r="R117" s="12">
        <v>6688.6200000000026</v>
      </c>
      <c r="S117" s="12">
        <f t="shared" si="3"/>
        <v>10229.260000000002</v>
      </c>
      <c r="T117" s="12">
        <v>6411.5</v>
      </c>
    </row>
    <row r="118" spans="1:20" x14ac:dyDescent="0.25">
      <c r="A118" s="2" t="s">
        <v>184</v>
      </c>
      <c r="B118" s="1" t="s">
        <v>185</v>
      </c>
      <c r="C118" s="12">
        <v>10956</v>
      </c>
      <c r="D118" s="12">
        <v>200</v>
      </c>
      <c r="E118" s="12">
        <v>737</v>
      </c>
      <c r="F118" s="12">
        <v>455</v>
      </c>
      <c r="G118" s="12">
        <v>369.66</v>
      </c>
      <c r="H118" s="12">
        <v>0</v>
      </c>
      <c r="I118" s="12">
        <v>0</v>
      </c>
      <c r="J118" s="12">
        <v>0</v>
      </c>
      <c r="K118" s="12">
        <v>0</v>
      </c>
      <c r="L118" s="12">
        <v>3900</v>
      </c>
      <c r="M118" s="12">
        <v>0</v>
      </c>
      <c r="N118" s="12">
        <f t="shared" si="2"/>
        <v>16617.66</v>
      </c>
      <c r="O118" s="12">
        <v>2273.1</v>
      </c>
      <c r="P118" s="12">
        <v>0</v>
      </c>
      <c r="Q118" s="12">
        <v>1259.94</v>
      </c>
      <c r="R118" s="12">
        <v>5925.119999999999</v>
      </c>
      <c r="S118" s="12">
        <f t="shared" si="3"/>
        <v>9458.16</v>
      </c>
      <c r="T118" s="12">
        <v>7159.5</v>
      </c>
    </row>
    <row r="119" spans="1:20" x14ac:dyDescent="0.25">
      <c r="A119" s="2" t="s">
        <v>186</v>
      </c>
      <c r="B119" s="1" t="s">
        <v>187</v>
      </c>
      <c r="C119" s="12">
        <v>9475.2199999999993</v>
      </c>
      <c r="D119" s="12">
        <v>0</v>
      </c>
      <c r="E119" s="12">
        <v>737</v>
      </c>
      <c r="F119" s="12">
        <v>455</v>
      </c>
      <c r="G119" s="12">
        <v>369.66</v>
      </c>
      <c r="H119" s="12">
        <v>0</v>
      </c>
      <c r="I119" s="12">
        <v>0</v>
      </c>
      <c r="J119" s="12">
        <v>0</v>
      </c>
      <c r="K119" s="12">
        <v>0</v>
      </c>
      <c r="L119" s="12">
        <v>3900</v>
      </c>
      <c r="M119" s="12">
        <v>0</v>
      </c>
      <c r="N119" s="12">
        <f t="shared" si="2"/>
        <v>14936.88</v>
      </c>
      <c r="O119" s="12">
        <v>1914.09</v>
      </c>
      <c r="P119" s="12">
        <v>0</v>
      </c>
      <c r="Q119" s="12">
        <v>1262.5999999999999</v>
      </c>
      <c r="R119" s="12">
        <v>4668.6899999999987</v>
      </c>
      <c r="S119" s="12">
        <f t="shared" si="3"/>
        <v>7845.3799999999983</v>
      </c>
      <c r="T119" s="12">
        <v>7091.5</v>
      </c>
    </row>
    <row r="120" spans="1:20" x14ac:dyDescent="0.25">
      <c r="A120" s="2" t="s">
        <v>188</v>
      </c>
      <c r="B120" s="1" t="s">
        <v>189</v>
      </c>
      <c r="C120" s="12">
        <v>11738.1</v>
      </c>
      <c r="D120" s="12">
        <v>200</v>
      </c>
      <c r="E120" s="12">
        <v>802</v>
      </c>
      <c r="F120" s="12">
        <v>482</v>
      </c>
      <c r="G120" s="12">
        <v>492.88</v>
      </c>
      <c r="H120" s="12">
        <v>0</v>
      </c>
      <c r="I120" s="12">
        <v>0</v>
      </c>
      <c r="J120" s="12">
        <v>0</v>
      </c>
      <c r="K120" s="12">
        <v>0</v>
      </c>
      <c r="L120" s="12">
        <v>3900</v>
      </c>
      <c r="M120" s="12">
        <v>0</v>
      </c>
      <c r="N120" s="12">
        <f t="shared" si="2"/>
        <v>17614.98</v>
      </c>
      <c r="O120" s="12">
        <v>2486.12</v>
      </c>
      <c r="P120" s="12">
        <v>0</v>
      </c>
      <c r="Q120" s="12">
        <v>1349.88</v>
      </c>
      <c r="R120" s="12">
        <v>6521.98</v>
      </c>
      <c r="S120" s="12">
        <f t="shared" si="3"/>
        <v>10357.98</v>
      </c>
      <c r="T120" s="12">
        <v>7257</v>
      </c>
    </row>
    <row r="121" spans="1:20" x14ac:dyDescent="0.25">
      <c r="A121" s="2" t="s">
        <v>190</v>
      </c>
      <c r="B121" s="1" t="s">
        <v>191</v>
      </c>
      <c r="C121" s="12">
        <v>10979.1</v>
      </c>
      <c r="D121" s="12">
        <v>0</v>
      </c>
      <c r="E121" s="12">
        <v>737</v>
      </c>
      <c r="F121" s="12">
        <v>455</v>
      </c>
      <c r="G121" s="12">
        <v>246.44</v>
      </c>
      <c r="H121" s="12">
        <v>0</v>
      </c>
      <c r="I121" s="12">
        <v>0</v>
      </c>
      <c r="J121" s="12">
        <v>0</v>
      </c>
      <c r="K121" s="12">
        <v>0</v>
      </c>
      <c r="L121" s="12">
        <v>3900</v>
      </c>
      <c r="M121" s="12">
        <v>0</v>
      </c>
      <c r="N121" s="12">
        <f t="shared" si="2"/>
        <v>16317.54</v>
      </c>
      <c r="O121" s="12">
        <v>2209</v>
      </c>
      <c r="P121" s="12">
        <v>0</v>
      </c>
      <c r="Q121" s="12">
        <v>1262.5999999999999</v>
      </c>
      <c r="R121" s="12">
        <v>4421.9400000000005</v>
      </c>
      <c r="S121" s="12">
        <f t="shared" si="3"/>
        <v>7893.5400000000009</v>
      </c>
      <c r="T121" s="12">
        <v>8424</v>
      </c>
    </row>
    <row r="122" spans="1:20" x14ac:dyDescent="0.25">
      <c r="A122" s="2" t="s">
        <v>192</v>
      </c>
      <c r="B122" s="1" t="s">
        <v>193</v>
      </c>
      <c r="C122" s="12">
        <v>11700.6</v>
      </c>
      <c r="D122" s="12">
        <v>0</v>
      </c>
      <c r="E122" s="12">
        <v>802</v>
      </c>
      <c r="F122" s="12">
        <v>482</v>
      </c>
      <c r="G122" s="12">
        <v>246.44</v>
      </c>
      <c r="H122" s="12">
        <v>0</v>
      </c>
      <c r="I122" s="12">
        <v>0</v>
      </c>
      <c r="J122" s="12">
        <v>0</v>
      </c>
      <c r="K122" s="12">
        <v>0</v>
      </c>
      <c r="L122" s="12">
        <v>3900</v>
      </c>
      <c r="M122" s="12">
        <v>0</v>
      </c>
      <c r="N122" s="12">
        <f t="shared" ref="N122:N179" si="4">SUM(C122:M122)</f>
        <v>17131.04</v>
      </c>
      <c r="O122" s="12">
        <v>2382.75</v>
      </c>
      <c r="P122" s="12">
        <v>0</v>
      </c>
      <c r="Q122" s="12">
        <v>1349.88</v>
      </c>
      <c r="R122" s="12">
        <v>5262.91</v>
      </c>
      <c r="S122" s="12">
        <f t="shared" ref="S122:S179" si="5">SUM(O122:R122)</f>
        <v>8995.5400000000009</v>
      </c>
      <c r="T122" s="12">
        <v>8135.5</v>
      </c>
    </row>
    <row r="123" spans="1:20" x14ac:dyDescent="0.25">
      <c r="A123" s="2" t="s">
        <v>194</v>
      </c>
      <c r="B123" s="1" t="s">
        <v>195</v>
      </c>
      <c r="C123" s="12">
        <v>10966.49</v>
      </c>
      <c r="D123" s="12">
        <v>0</v>
      </c>
      <c r="E123" s="12">
        <v>737</v>
      </c>
      <c r="F123" s="12">
        <v>455</v>
      </c>
      <c r="G123" s="12">
        <v>246.44</v>
      </c>
      <c r="H123" s="12">
        <v>0</v>
      </c>
      <c r="I123" s="12">
        <v>0</v>
      </c>
      <c r="J123" s="12">
        <v>0</v>
      </c>
      <c r="K123" s="12">
        <v>0</v>
      </c>
      <c r="L123" s="12">
        <v>3900</v>
      </c>
      <c r="M123" s="12">
        <v>0</v>
      </c>
      <c r="N123" s="12">
        <f t="shared" si="4"/>
        <v>16304.93</v>
      </c>
      <c r="O123" s="12">
        <v>2206.3000000000002</v>
      </c>
      <c r="P123" s="12">
        <v>0</v>
      </c>
      <c r="Q123" s="12">
        <v>1262.5999999999999</v>
      </c>
      <c r="R123" s="12">
        <v>6666.5300000000007</v>
      </c>
      <c r="S123" s="12">
        <f t="shared" si="5"/>
        <v>10135.43</v>
      </c>
      <c r="T123" s="12">
        <v>6169.5</v>
      </c>
    </row>
    <row r="124" spans="1:20" x14ac:dyDescent="0.25">
      <c r="A124" s="2" t="s">
        <v>196</v>
      </c>
      <c r="B124" s="1" t="s">
        <v>197</v>
      </c>
      <c r="C124" s="12">
        <v>10928.19</v>
      </c>
      <c r="D124" s="12">
        <v>0</v>
      </c>
      <c r="E124" s="12">
        <v>737</v>
      </c>
      <c r="F124" s="12">
        <v>455</v>
      </c>
      <c r="G124" s="12">
        <v>246.44</v>
      </c>
      <c r="H124" s="12">
        <v>0</v>
      </c>
      <c r="I124" s="12">
        <v>0</v>
      </c>
      <c r="J124" s="12">
        <v>0</v>
      </c>
      <c r="K124" s="12">
        <v>0</v>
      </c>
      <c r="L124" s="12">
        <v>3900</v>
      </c>
      <c r="M124" s="12">
        <v>0</v>
      </c>
      <c r="N124" s="12">
        <f t="shared" si="4"/>
        <v>16266.630000000001</v>
      </c>
      <c r="O124" s="12">
        <v>2198.12</v>
      </c>
      <c r="P124" s="12">
        <v>0</v>
      </c>
      <c r="Q124" s="12">
        <v>1262.5999999999999</v>
      </c>
      <c r="R124" s="12">
        <v>2166.4100000000017</v>
      </c>
      <c r="S124" s="12">
        <f t="shared" si="5"/>
        <v>5627.130000000001</v>
      </c>
      <c r="T124" s="12">
        <v>10639.5</v>
      </c>
    </row>
    <row r="125" spans="1:20" x14ac:dyDescent="0.25">
      <c r="A125" s="2" t="s">
        <v>198</v>
      </c>
      <c r="B125" s="1" t="s">
        <v>199</v>
      </c>
      <c r="C125" s="12">
        <v>10979.1</v>
      </c>
      <c r="D125" s="12">
        <v>0</v>
      </c>
      <c r="E125" s="12">
        <v>737</v>
      </c>
      <c r="F125" s="12">
        <v>455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3900</v>
      </c>
      <c r="M125" s="12">
        <v>100</v>
      </c>
      <c r="N125" s="12">
        <f t="shared" si="4"/>
        <v>16171.1</v>
      </c>
      <c r="O125" s="12">
        <v>2156.36</v>
      </c>
      <c r="P125" s="12">
        <v>0</v>
      </c>
      <c r="Q125" s="12">
        <v>1262.5999999999999</v>
      </c>
      <c r="R125" s="12">
        <v>3934.1399999999994</v>
      </c>
      <c r="S125" s="12">
        <f t="shared" si="5"/>
        <v>7353.0999999999995</v>
      </c>
      <c r="T125" s="12">
        <v>8818</v>
      </c>
    </row>
    <row r="126" spans="1:20" x14ac:dyDescent="0.25">
      <c r="A126" s="2" t="s">
        <v>200</v>
      </c>
      <c r="B126" s="1" t="s">
        <v>201</v>
      </c>
      <c r="C126" s="12">
        <v>10971.01</v>
      </c>
      <c r="D126" s="12">
        <v>0</v>
      </c>
      <c r="E126" s="12">
        <v>737</v>
      </c>
      <c r="F126" s="12">
        <v>333.69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3900</v>
      </c>
      <c r="M126" s="12">
        <v>0</v>
      </c>
      <c r="N126" s="12">
        <f t="shared" si="4"/>
        <v>15941.7</v>
      </c>
      <c r="O126" s="12">
        <v>1486.41</v>
      </c>
      <c r="P126" s="12">
        <v>0</v>
      </c>
      <c r="Q126" s="12">
        <v>1262.5999999999999</v>
      </c>
      <c r="R126" s="12">
        <v>597.19000000000051</v>
      </c>
      <c r="S126" s="12">
        <f t="shared" si="5"/>
        <v>3346.2000000000007</v>
      </c>
      <c r="T126" s="12">
        <v>12595.5</v>
      </c>
    </row>
    <row r="127" spans="1:20" x14ac:dyDescent="0.25">
      <c r="A127" s="14"/>
      <c r="B127" s="6"/>
      <c r="C127" s="6" t="s">
        <v>545</v>
      </c>
      <c r="D127" s="6" t="s">
        <v>545</v>
      </c>
      <c r="E127" s="6" t="s">
        <v>545</v>
      </c>
      <c r="F127" s="6" t="s">
        <v>545</v>
      </c>
      <c r="G127" s="6" t="s">
        <v>545</v>
      </c>
      <c r="H127" s="6" t="s">
        <v>545</v>
      </c>
      <c r="I127" s="6" t="s">
        <v>545</v>
      </c>
      <c r="J127" s="6" t="s">
        <v>545</v>
      </c>
      <c r="K127" s="6" t="s">
        <v>545</v>
      </c>
      <c r="L127" s="6" t="s">
        <v>545</v>
      </c>
      <c r="M127" s="6" t="s">
        <v>545</v>
      </c>
      <c r="N127" s="6" t="s">
        <v>545</v>
      </c>
      <c r="O127" s="6" t="s">
        <v>545</v>
      </c>
      <c r="P127" s="6" t="s">
        <v>545</v>
      </c>
      <c r="Q127" s="6" t="s">
        <v>545</v>
      </c>
      <c r="R127" s="6" t="s">
        <v>545</v>
      </c>
      <c r="S127" s="6" t="s">
        <v>545</v>
      </c>
      <c r="T127" s="6" t="s">
        <v>545</v>
      </c>
    </row>
    <row r="128" spans="1:20" x14ac:dyDescent="0.25">
      <c r="A128" s="11" t="s">
        <v>540</v>
      </c>
      <c r="C128" s="12"/>
      <c r="N128" s="12"/>
      <c r="S128" s="12"/>
    </row>
    <row r="129" spans="1:20" x14ac:dyDescent="0.25">
      <c r="A129" s="2" t="s">
        <v>202</v>
      </c>
      <c r="B129" s="1" t="s">
        <v>203</v>
      </c>
      <c r="C129" s="12">
        <v>13305.9</v>
      </c>
      <c r="D129" s="12">
        <v>200</v>
      </c>
      <c r="E129" s="12">
        <v>941</v>
      </c>
      <c r="F129" s="12">
        <v>645</v>
      </c>
      <c r="G129" s="12">
        <v>616.1</v>
      </c>
      <c r="H129" s="12">
        <v>0</v>
      </c>
      <c r="I129" s="12">
        <v>0</v>
      </c>
      <c r="J129" s="12">
        <v>0</v>
      </c>
      <c r="K129" s="12">
        <v>0</v>
      </c>
      <c r="L129" s="12">
        <v>3900</v>
      </c>
      <c r="M129" s="12">
        <v>0</v>
      </c>
      <c r="N129" s="12">
        <f t="shared" si="4"/>
        <v>19608</v>
      </c>
      <c r="O129" s="12">
        <v>2912.97</v>
      </c>
      <c r="P129" s="12">
        <v>0</v>
      </c>
      <c r="Q129" s="12">
        <v>1530.18</v>
      </c>
      <c r="R129" s="12">
        <v>7114.35</v>
      </c>
      <c r="S129" s="12">
        <f t="shared" si="5"/>
        <v>11557.5</v>
      </c>
      <c r="T129" s="12">
        <v>8050.5</v>
      </c>
    </row>
    <row r="130" spans="1:20" x14ac:dyDescent="0.25">
      <c r="A130" s="2" t="s">
        <v>204</v>
      </c>
      <c r="B130" s="1" t="s">
        <v>205</v>
      </c>
      <c r="C130" s="12">
        <v>11369.1</v>
      </c>
      <c r="D130" s="12">
        <v>0</v>
      </c>
      <c r="E130" s="12">
        <v>788</v>
      </c>
      <c r="F130" s="12">
        <v>468</v>
      </c>
      <c r="G130" s="12">
        <v>616.1</v>
      </c>
      <c r="H130" s="12">
        <v>0</v>
      </c>
      <c r="I130" s="12">
        <v>0</v>
      </c>
      <c r="J130" s="12">
        <v>0</v>
      </c>
      <c r="K130" s="12">
        <v>0</v>
      </c>
      <c r="L130" s="12">
        <v>3900</v>
      </c>
      <c r="M130" s="12">
        <v>0</v>
      </c>
      <c r="N130" s="12">
        <f t="shared" si="4"/>
        <v>17141.2</v>
      </c>
      <c r="O130" s="12">
        <v>2384.92</v>
      </c>
      <c r="P130" s="12">
        <v>0</v>
      </c>
      <c r="Q130" s="12">
        <v>1307.45</v>
      </c>
      <c r="R130" s="12">
        <v>5192.3300000000017</v>
      </c>
      <c r="S130" s="12">
        <f t="shared" si="5"/>
        <v>8884.7000000000007</v>
      </c>
      <c r="T130" s="12">
        <v>8256.5</v>
      </c>
    </row>
    <row r="131" spans="1:20" x14ac:dyDescent="0.25">
      <c r="A131" s="2" t="s">
        <v>206</v>
      </c>
      <c r="B131" s="1" t="s">
        <v>207</v>
      </c>
      <c r="C131" s="12">
        <v>11369.1</v>
      </c>
      <c r="D131" s="12">
        <v>0</v>
      </c>
      <c r="E131" s="12">
        <v>788</v>
      </c>
      <c r="F131" s="12">
        <v>468</v>
      </c>
      <c r="G131" s="12">
        <v>492.88</v>
      </c>
      <c r="H131" s="12">
        <v>0</v>
      </c>
      <c r="I131" s="12">
        <v>0</v>
      </c>
      <c r="J131" s="12">
        <v>0</v>
      </c>
      <c r="K131" s="12">
        <v>0</v>
      </c>
      <c r="L131" s="12">
        <v>3900</v>
      </c>
      <c r="M131" s="12">
        <v>0</v>
      </c>
      <c r="N131" s="12">
        <f t="shared" si="4"/>
        <v>17017.98</v>
      </c>
      <c r="O131" s="12">
        <v>2358.6</v>
      </c>
      <c r="P131" s="12">
        <v>0</v>
      </c>
      <c r="Q131" s="12">
        <v>1307.45</v>
      </c>
      <c r="R131" s="12">
        <v>5192.43</v>
      </c>
      <c r="S131" s="12">
        <f t="shared" si="5"/>
        <v>8858.48</v>
      </c>
      <c r="T131" s="12">
        <v>8159.5</v>
      </c>
    </row>
    <row r="132" spans="1:20" x14ac:dyDescent="0.25">
      <c r="A132" s="2" t="s">
        <v>208</v>
      </c>
      <c r="B132" s="1" t="s">
        <v>209</v>
      </c>
      <c r="C132" s="12">
        <v>11369.1</v>
      </c>
      <c r="D132" s="12">
        <v>0</v>
      </c>
      <c r="E132" s="12">
        <v>788</v>
      </c>
      <c r="F132" s="12">
        <v>468</v>
      </c>
      <c r="G132" s="12">
        <v>246.44</v>
      </c>
      <c r="H132" s="12">
        <v>0</v>
      </c>
      <c r="I132" s="12">
        <v>0</v>
      </c>
      <c r="J132" s="12">
        <v>0</v>
      </c>
      <c r="K132" s="12">
        <v>0</v>
      </c>
      <c r="L132" s="12">
        <v>3900</v>
      </c>
      <c r="M132" s="12">
        <v>0</v>
      </c>
      <c r="N132" s="12">
        <f t="shared" si="4"/>
        <v>16771.54</v>
      </c>
      <c r="O132" s="12">
        <v>2305.96</v>
      </c>
      <c r="P132" s="12">
        <v>0</v>
      </c>
      <c r="Q132" s="12">
        <v>1307.44</v>
      </c>
      <c r="R132" s="12">
        <v>6836.6400000000012</v>
      </c>
      <c r="S132" s="12">
        <f t="shared" si="5"/>
        <v>10450.040000000001</v>
      </c>
      <c r="T132" s="12">
        <v>6321.5</v>
      </c>
    </row>
    <row r="133" spans="1:20" x14ac:dyDescent="0.25">
      <c r="A133" s="2" t="s">
        <v>210</v>
      </c>
      <c r="B133" s="1" t="s">
        <v>211</v>
      </c>
      <c r="C133" s="12">
        <v>11369.1</v>
      </c>
      <c r="D133" s="12">
        <v>0</v>
      </c>
      <c r="E133" s="12">
        <v>788</v>
      </c>
      <c r="F133" s="12">
        <v>468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3900</v>
      </c>
      <c r="M133" s="12">
        <v>0</v>
      </c>
      <c r="N133" s="12">
        <f t="shared" si="4"/>
        <v>16525.099999999999</v>
      </c>
      <c r="O133" s="12">
        <v>2253.3200000000002</v>
      </c>
      <c r="P133" s="12">
        <v>0</v>
      </c>
      <c r="Q133" s="12">
        <v>1307.44</v>
      </c>
      <c r="R133" s="12">
        <v>5775.3399999999983</v>
      </c>
      <c r="S133" s="12">
        <f t="shared" si="5"/>
        <v>9336.0999999999985</v>
      </c>
      <c r="T133" s="12">
        <v>7189</v>
      </c>
    </row>
    <row r="134" spans="1:20" x14ac:dyDescent="0.25">
      <c r="A134" s="2" t="s">
        <v>212</v>
      </c>
      <c r="B134" s="1" t="s">
        <v>213</v>
      </c>
      <c r="C134" s="12">
        <v>11369.1</v>
      </c>
      <c r="D134" s="12">
        <v>0</v>
      </c>
      <c r="E134" s="12">
        <v>788</v>
      </c>
      <c r="F134" s="12">
        <v>468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3900</v>
      </c>
      <c r="M134" s="12">
        <v>0</v>
      </c>
      <c r="N134" s="12">
        <f t="shared" si="4"/>
        <v>16525.099999999999</v>
      </c>
      <c r="O134" s="12">
        <v>2253.3200000000002</v>
      </c>
      <c r="P134" s="12">
        <v>0</v>
      </c>
      <c r="Q134" s="12">
        <v>1307.44</v>
      </c>
      <c r="R134" s="12">
        <v>6582.3399999999983</v>
      </c>
      <c r="S134" s="12">
        <f t="shared" si="5"/>
        <v>10143.099999999999</v>
      </c>
      <c r="T134" s="12">
        <v>6382</v>
      </c>
    </row>
    <row r="135" spans="1:20" x14ac:dyDescent="0.25">
      <c r="A135" s="14"/>
      <c r="B135" s="6"/>
      <c r="C135" s="6" t="s">
        <v>545</v>
      </c>
      <c r="D135" s="6" t="s">
        <v>545</v>
      </c>
      <c r="E135" s="6" t="s">
        <v>545</v>
      </c>
      <c r="F135" s="6" t="s">
        <v>545</v>
      </c>
      <c r="G135" s="6" t="s">
        <v>545</v>
      </c>
      <c r="H135" s="6" t="s">
        <v>545</v>
      </c>
      <c r="I135" s="6" t="s">
        <v>545</v>
      </c>
      <c r="J135" s="6" t="s">
        <v>545</v>
      </c>
      <c r="K135" s="6" t="s">
        <v>545</v>
      </c>
      <c r="L135" s="6" t="s">
        <v>545</v>
      </c>
      <c r="M135" s="6" t="s">
        <v>545</v>
      </c>
      <c r="N135" s="6" t="s">
        <v>545</v>
      </c>
      <c r="O135" s="6" t="s">
        <v>545</v>
      </c>
      <c r="P135" s="6" t="s">
        <v>545</v>
      </c>
      <c r="Q135" s="6" t="s">
        <v>545</v>
      </c>
      <c r="R135" s="6" t="s">
        <v>545</v>
      </c>
      <c r="S135" s="6" t="s">
        <v>545</v>
      </c>
      <c r="T135" s="6" t="s">
        <v>545</v>
      </c>
    </row>
    <row r="136" spans="1:20" x14ac:dyDescent="0.25">
      <c r="A136" s="11" t="s">
        <v>541</v>
      </c>
      <c r="C136" s="12"/>
      <c r="N136" s="12"/>
      <c r="S136" s="12"/>
    </row>
    <row r="137" spans="1:20" x14ac:dyDescent="0.25">
      <c r="A137" s="2" t="s">
        <v>214</v>
      </c>
      <c r="B137" s="1" t="s">
        <v>215</v>
      </c>
      <c r="C137" s="12">
        <v>13293.62</v>
      </c>
      <c r="D137" s="12">
        <v>200</v>
      </c>
      <c r="E137" s="12">
        <v>941</v>
      </c>
      <c r="F137" s="12">
        <v>645</v>
      </c>
      <c r="G137" s="12">
        <v>369.66</v>
      </c>
      <c r="H137" s="12">
        <v>0</v>
      </c>
      <c r="I137" s="12">
        <v>0</v>
      </c>
      <c r="J137" s="12">
        <v>0</v>
      </c>
      <c r="K137" s="12">
        <v>0</v>
      </c>
      <c r="L137" s="12">
        <v>3900</v>
      </c>
      <c r="M137" s="12">
        <v>0</v>
      </c>
      <c r="N137" s="12">
        <f t="shared" si="4"/>
        <v>19349.28</v>
      </c>
      <c r="O137" s="12">
        <v>2856.57</v>
      </c>
      <c r="P137" s="12">
        <v>0</v>
      </c>
      <c r="Q137" s="12">
        <v>1530.18</v>
      </c>
      <c r="R137" s="12">
        <v>7521.0299999999988</v>
      </c>
      <c r="S137" s="12">
        <f t="shared" si="5"/>
        <v>11907.779999999999</v>
      </c>
      <c r="T137" s="12">
        <v>7441.5</v>
      </c>
    </row>
    <row r="138" spans="1:20" x14ac:dyDescent="0.25">
      <c r="A138" s="2" t="s">
        <v>216</v>
      </c>
      <c r="B138" s="1" t="s">
        <v>217</v>
      </c>
      <c r="C138" s="12">
        <v>11369.1</v>
      </c>
      <c r="D138" s="12">
        <v>200</v>
      </c>
      <c r="E138" s="12">
        <v>788</v>
      </c>
      <c r="F138" s="12">
        <v>468</v>
      </c>
      <c r="G138" s="12">
        <v>246.44</v>
      </c>
      <c r="H138" s="12">
        <v>0</v>
      </c>
      <c r="I138" s="12">
        <v>0</v>
      </c>
      <c r="J138" s="12">
        <v>0</v>
      </c>
      <c r="K138" s="12">
        <v>0</v>
      </c>
      <c r="L138" s="12">
        <v>3900</v>
      </c>
      <c r="M138" s="12">
        <v>0</v>
      </c>
      <c r="N138" s="12">
        <f t="shared" si="4"/>
        <v>16971.54</v>
      </c>
      <c r="O138" s="12">
        <v>2348.6799999999998</v>
      </c>
      <c r="P138" s="12">
        <v>0</v>
      </c>
      <c r="Q138" s="12">
        <v>1307.44</v>
      </c>
      <c r="R138" s="12">
        <v>7460.9200000000019</v>
      </c>
      <c r="S138" s="12">
        <f t="shared" si="5"/>
        <v>11117.04</v>
      </c>
      <c r="T138" s="12">
        <v>5854.5</v>
      </c>
    </row>
    <row r="139" spans="1:20" x14ac:dyDescent="0.25">
      <c r="A139" s="14"/>
      <c r="B139" s="6"/>
      <c r="C139" s="6" t="s">
        <v>545</v>
      </c>
      <c r="D139" s="6" t="s">
        <v>545</v>
      </c>
      <c r="E139" s="6" t="s">
        <v>545</v>
      </c>
      <c r="F139" s="6" t="s">
        <v>545</v>
      </c>
      <c r="G139" s="6" t="s">
        <v>545</v>
      </c>
      <c r="H139" s="6" t="s">
        <v>545</v>
      </c>
      <c r="I139" s="6" t="s">
        <v>545</v>
      </c>
      <c r="J139" s="6" t="s">
        <v>545</v>
      </c>
      <c r="K139" s="6" t="s">
        <v>545</v>
      </c>
      <c r="L139" s="6" t="s">
        <v>545</v>
      </c>
      <c r="M139" s="6" t="s">
        <v>545</v>
      </c>
      <c r="N139" s="6" t="s">
        <v>545</v>
      </c>
      <c r="O139" s="6" t="s">
        <v>545</v>
      </c>
      <c r="P139" s="6" t="s">
        <v>545</v>
      </c>
      <c r="Q139" s="6" t="s">
        <v>545</v>
      </c>
      <c r="R139" s="6" t="s">
        <v>545</v>
      </c>
      <c r="S139" s="6" t="s">
        <v>545</v>
      </c>
      <c r="T139" s="6" t="s">
        <v>545</v>
      </c>
    </row>
    <row r="140" spans="1:20" x14ac:dyDescent="0.25">
      <c r="A140" s="11" t="s">
        <v>542</v>
      </c>
      <c r="C140" s="12"/>
      <c r="N140" s="12"/>
      <c r="S140" s="12"/>
    </row>
    <row r="141" spans="1:20" x14ac:dyDescent="0.25">
      <c r="A141" s="2" t="s">
        <v>218</v>
      </c>
      <c r="B141" s="1" t="s">
        <v>219</v>
      </c>
      <c r="C141" s="12">
        <v>12825</v>
      </c>
      <c r="D141" s="12">
        <v>200</v>
      </c>
      <c r="E141" s="12">
        <v>903</v>
      </c>
      <c r="F141" s="12">
        <v>549</v>
      </c>
      <c r="G141" s="12">
        <v>739.32</v>
      </c>
      <c r="H141" s="12">
        <v>0</v>
      </c>
      <c r="I141" s="12">
        <v>0</v>
      </c>
      <c r="J141" s="12">
        <v>0</v>
      </c>
      <c r="K141" s="12">
        <v>0</v>
      </c>
      <c r="L141" s="12">
        <v>3900</v>
      </c>
      <c r="M141" s="12">
        <v>0</v>
      </c>
      <c r="N141" s="12">
        <f t="shared" si="4"/>
        <v>19116.32</v>
      </c>
      <c r="O141" s="12">
        <v>2806.8</v>
      </c>
      <c r="P141" s="12">
        <v>0</v>
      </c>
      <c r="Q141" s="12">
        <v>1474.88</v>
      </c>
      <c r="R141" s="12">
        <v>4592.1399999999994</v>
      </c>
      <c r="S141" s="12">
        <f t="shared" si="5"/>
        <v>8873.82</v>
      </c>
      <c r="T141" s="12">
        <v>10242.5</v>
      </c>
    </row>
    <row r="142" spans="1:20" x14ac:dyDescent="0.25">
      <c r="A142" s="2" t="s">
        <v>220</v>
      </c>
      <c r="B142" s="1" t="s">
        <v>221</v>
      </c>
      <c r="C142" s="12">
        <v>10928.62</v>
      </c>
      <c r="D142" s="12">
        <v>0</v>
      </c>
      <c r="E142" s="12">
        <v>737</v>
      </c>
      <c r="F142" s="12">
        <v>455</v>
      </c>
      <c r="G142" s="12">
        <v>616.1</v>
      </c>
      <c r="H142" s="12">
        <v>0</v>
      </c>
      <c r="I142" s="12">
        <v>0</v>
      </c>
      <c r="J142" s="12">
        <v>0</v>
      </c>
      <c r="K142" s="12">
        <v>0</v>
      </c>
      <c r="L142" s="12">
        <v>3900</v>
      </c>
      <c r="M142" s="12">
        <v>0</v>
      </c>
      <c r="N142" s="12">
        <f t="shared" si="4"/>
        <v>16636.72</v>
      </c>
      <c r="O142" s="12">
        <v>2277.17</v>
      </c>
      <c r="P142" s="12">
        <v>0</v>
      </c>
      <c r="Q142" s="12">
        <v>1262.5999999999999</v>
      </c>
      <c r="R142" s="12">
        <v>4382.4500000000007</v>
      </c>
      <c r="S142" s="12">
        <f t="shared" si="5"/>
        <v>7922.2200000000012</v>
      </c>
      <c r="T142" s="12">
        <v>8714.5</v>
      </c>
    </row>
    <row r="143" spans="1:20" x14ac:dyDescent="0.25">
      <c r="A143" s="2" t="s">
        <v>222</v>
      </c>
      <c r="B143" s="1" t="s">
        <v>223</v>
      </c>
      <c r="C143" s="12">
        <v>12811.63</v>
      </c>
      <c r="D143" s="12">
        <v>0</v>
      </c>
      <c r="E143" s="12">
        <v>903</v>
      </c>
      <c r="F143" s="12">
        <v>549</v>
      </c>
      <c r="G143" s="12">
        <v>616.1</v>
      </c>
      <c r="H143" s="12">
        <v>0</v>
      </c>
      <c r="I143" s="12">
        <v>0</v>
      </c>
      <c r="J143" s="12">
        <v>0</v>
      </c>
      <c r="K143" s="12">
        <v>0</v>
      </c>
      <c r="L143" s="12">
        <v>3900</v>
      </c>
      <c r="M143" s="12">
        <v>0</v>
      </c>
      <c r="N143" s="12">
        <f t="shared" si="4"/>
        <v>18779.73</v>
      </c>
      <c r="O143" s="12">
        <v>2734.91</v>
      </c>
      <c r="P143" s="12">
        <v>0</v>
      </c>
      <c r="Q143" s="12">
        <v>1474.88</v>
      </c>
      <c r="R143" s="12">
        <v>615.93999999999869</v>
      </c>
      <c r="S143" s="12">
        <f t="shared" si="5"/>
        <v>4825.7299999999987</v>
      </c>
      <c r="T143" s="12">
        <v>13954</v>
      </c>
    </row>
    <row r="144" spans="1:20" x14ac:dyDescent="0.25">
      <c r="A144" s="2" t="s">
        <v>224</v>
      </c>
      <c r="B144" s="1" t="s">
        <v>225</v>
      </c>
      <c r="C144" s="12">
        <v>12825</v>
      </c>
      <c r="D144" s="12">
        <v>0</v>
      </c>
      <c r="E144" s="12">
        <v>903</v>
      </c>
      <c r="F144" s="12">
        <v>549</v>
      </c>
      <c r="G144" s="12">
        <v>492.88</v>
      </c>
      <c r="H144" s="12">
        <v>0</v>
      </c>
      <c r="I144" s="12">
        <v>0</v>
      </c>
      <c r="J144" s="12">
        <v>0</v>
      </c>
      <c r="K144" s="12">
        <v>0</v>
      </c>
      <c r="L144" s="12">
        <v>3900</v>
      </c>
      <c r="M144" s="12">
        <v>0</v>
      </c>
      <c r="N144" s="12">
        <f t="shared" si="4"/>
        <v>18669.879999999997</v>
      </c>
      <c r="O144" s="12">
        <v>2711.46</v>
      </c>
      <c r="P144" s="12">
        <v>0</v>
      </c>
      <c r="Q144" s="12">
        <v>1474.88</v>
      </c>
      <c r="R144" s="12">
        <v>8620.0399999999972</v>
      </c>
      <c r="S144" s="12">
        <f t="shared" si="5"/>
        <v>12806.379999999997</v>
      </c>
      <c r="T144" s="12">
        <v>5863.5</v>
      </c>
    </row>
    <row r="145" spans="1:20" x14ac:dyDescent="0.25">
      <c r="A145" s="2" t="s">
        <v>226</v>
      </c>
      <c r="B145" s="1" t="s">
        <v>227</v>
      </c>
      <c r="C145" s="12">
        <v>12825</v>
      </c>
      <c r="D145" s="12">
        <v>0</v>
      </c>
      <c r="E145" s="12">
        <v>903</v>
      </c>
      <c r="F145" s="12">
        <v>549</v>
      </c>
      <c r="G145" s="12">
        <v>492.88</v>
      </c>
      <c r="H145" s="12">
        <v>0</v>
      </c>
      <c r="I145" s="12">
        <v>0</v>
      </c>
      <c r="J145" s="12">
        <v>0</v>
      </c>
      <c r="K145" s="12">
        <v>0</v>
      </c>
      <c r="L145" s="12">
        <v>3900</v>
      </c>
      <c r="M145" s="12">
        <v>0</v>
      </c>
      <c r="N145" s="12">
        <f t="shared" si="4"/>
        <v>18669.879999999997</v>
      </c>
      <c r="O145" s="12">
        <v>2711.46</v>
      </c>
      <c r="P145" s="12">
        <v>0</v>
      </c>
      <c r="Q145" s="12">
        <v>1474.88</v>
      </c>
      <c r="R145" s="12">
        <v>8101.0399999999972</v>
      </c>
      <c r="S145" s="12">
        <f t="shared" si="5"/>
        <v>12287.379999999997</v>
      </c>
      <c r="T145" s="12">
        <v>6382.5</v>
      </c>
    </row>
    <row r="146" spans="1:20" x14ac:dyDescent="0.25">
      <c r="A146" s="2" t="s">
        <v>228</v>
      </c>
      <c r="B146" s="1" t="s">
        <v>229</v>
      </c>
      <c r="C146" s="12">
        <v>12347.85</v>
      </c>
      <c r="D146" s="12">
        <v>0</v>
      </c>
      <c r="E146" s="12">
        <v>915</v>
      </c>
      <c r="F146" s="12">
        <v>616</v>
      </c>
      <c r="G146" s="12">
        <v>492.88</v>
      </c>
      <c r="H146" s="12">
        <v>0</v>
      </c>
      <c r="I146" s="12">
        <v>0</v>
      </c>
      <c r="J146" s="12">
        <v>0</v>
      </c>
      <c r="K146" s="12">
        <v>0</v>
      </c>
      <c r="L146" s="12">
        <v>3900</v>
      </c>
      <c r="M146" s="12">
        <v>0</v>
      </c>
      <c r="N146" s="12">
        <f t="shared" si="4"/>
        <v>18271.73</v>
      </c>
      <c r="O146" s="12">
        <v>2626.41</v>
      </c>
      <c r="P146" s="12">
        <v>0</v>
      </c>
      <c r="Q146" s="12">
        <v>1421.16</v>
      </c>
      <c r="R146" s="12">
        <v>3727.16</v>
      </c>
      <c r="S146" s="12">
        <f t="shared" si="5"/>
        <v>7774.73</v>
      </c>
      <c r="T146" s="12">
        <v>10497</v>
      </c>
    </row>
    <row r="147" spans="1:20" x14ac:dyDescent="0.25">
      <c r="A147" s="2" t="s">
        <v>230</v>
      </c>
      <c r="B147" s="1" t="s">
        <v>231</v>
      </c>
      <c r="C147" s="12">
        <v>11738.1</v>
      </c>
      <c r="D147" s="12">
        <v>0</v>
      </c>
      <c r="E147" s="12">
        <v>802</v>
      </c>
      <c r="F147" s="12">
        <v>482</v>
      </c>
      <c r="G147" s="12">
        <v>492.88</v>
      </c>
      <c r="H147" s="12">
        <v>0</v>
      </c>
      <c r="I147" s="12">
        <v>0</v>
      </c>
      <c r="J147" s="12">
        <v>0</v>
      </c>
      <c r="K147" s="12">
        <v>0</v>
      </c>
      <c r="L147" s="12">
        <v>3900</v>
      </c>
      <c r="M147" s="12">
        <v>0</v>
      </c>
      <c r="N147" s="12">
        <f t="shared" si="4"/>
        <v>17414.98</v>
      </c>
      <c r="O147" s="12">
        <v>2443.4</v>
      </c>
      <c r="P147" s="12">
        <v>0</v>
      </c>
      <c r="Q147" s="12">
        <v>1349.88</v>
      </c>
      <c r="R147" s="12">
        <v>8507.6999999999989</v>
      </c>
      <c r="S147" s="12">
        <f t="shared" si="5"/>
        <v>12300.98</v>
      </c>
      <c r="T147" s="12">
        <v>5114</v>
      </c>
    </row>
    <row r="148" spans="1:20" x14ac:dyDescent="0.25">
      <c r="A148" s="2" t="s">
        <v>232</v>
      </c>
      <c r="B148" s="1" t="s">
        <v>233</v>
      </c>
      <c r="C148" s="12">
        <v>12825</v>
      </c>
      <c r="D148" s="12">
        <v>0</v>
      </c>
      <c r="E148" s="12">
        <v>903</v>
      </c>
      <c r="F148" s="12">
        <v>549</v>
      </c>
      <c r="G148" s="12">
        <v>492.88</v>
      </c>
      <c r="H148" s="12">
        <v>0</v>
      </c>
      <c r="I148" s="12">
        <v>0</v>
      </c>
      <c r="J148" s="12">
        <v>0</v>
      </c>
      <c r="K148" s="12">
        <v>0</v>
      </c>
      <c r="L148" s="12">
        <v>3900</v>
      </c>
      <c r="M148" s="12">
        <v>0</v>
      </c>
      <c r="N148" s="12">
        <f t="shared" si="4"/>
        <v>18669.879999999997</v>
      </c>
      <c r="O148" s="12">
        <v>2711.46</v>
      </c>
      <c r="P148" s="12">
        <v>0</v>
      </c>
      <c r="Q148" s="12">
        <v>1474.88</v>
      </c>
      <c r="R148" s="12">
        <v>8685.5399999999972</v>
      </c>
      <c r="S148" s="12">
        <f t="shared" si="5"/>
        <v>12871.879999999997</v>
      </c>
      <c r="T148" s="12">
        <v>5798</v>
      </c>
    </row>
    <row r="149" spans="1:20" x14ac:dyDescent="0.25">
      <c r="A149" s="2" t="s">
        <v>234</v>
      </c>
      <c r="B149" s="1" t="s">
        <v>235</v>
      </c>
      <c r="C149" s="12">
        <v>12318.88</v>
      </c>
      <c r="D149" s="12">
        <v>0</v>
      </c>
      <c r="E149" s="12">
        <v>915</v>
      </c>
      <c r="F149" s="12">
        <v>616</v>
      </c>
      <c r="G149" s="12">
        <v>492.88</v>
      </c>
      <c r="H149" s="12">
        <v>0</v>
      </c>
      <c r="I149" s="12">
        <v>0</v>
      </c>
      <c r="J149" s="12">
        <v>0</v>
      </c>
      <c r="K149" s="12">
        <v>0</v>
      </c>
      <c r="L149" s="12">
        <v>3900</v>
      </c>
      <c r="M149" s="12">
        <v>0</v>
      </c>
      <c r="N149" s="12">
        <f t="shared" si="4"/>
        <v>18242.759999999998</v>
      </c>
      <c r="O149" s="12">
        <v>2620.2199999999998</v>
      </c>
      <c r="P149" s="12">
        <v>0</v>
      </c>
      <c r="Q149" s="12">
        <v>1421.15</v>
      </c>
      <c r="R149" s="12">
        <v>7252.8899999999994</v>
      </c>
      <c r="S149" s="12">
        <f t="shared" si="5"/>
        <v>11294.259999999998</v>
      </c>
      <c r="T149" s="12">
        <v>6948.5</v>
      </c>
    </row>
    <row r="150" spans="1:20" x14ac:dyDescent="0.25">
      <c r="A150" s="2" t="s">
        <v>236</v>
      </c>
      <c r="B150" s="1" t="s">
        <v>237</v>
      </c>
      <c r="C150" s="12">
        <v>12825</v>
      </c>
      <c r="D150" s="12">
        <v>0</v>
      </c>
      <c r="E150" s="12">
        <v>903</v>
      </c>
      <c r="F150" s="12">
        <v>549</v>
      </c>
      <c r="G150" s="12">
        <v>492.88</v>
      </c>
      <c r="H150" s="12">
        <v>0</v>
      </c>
      <c r="I150" s="12">
        <v>0</v>
      </c>
      <c r="J150" s="12">
        <v>0</v>
      </c>
      <c r="K150" s="12">
        <v>0</v>
      </c>
      <c r="L150" s="12">
        <v>3900</v>
      </c>
      <c r="M150" s="12">
        <v>0</v>
      </c>
      <c r="N150" s="12">
        <f t="shared" si="4"/>
        <v>18669.879999999997</v>
      </c>
      <c r="O150" s="12">
        <v>2711.46</v>
      </c>
      <c r="P150" s="12">
        <v>0</v>
      </c>
      <c r="Q150" s="12">
        <v>1474.88</v>
      </c>
      <c r="R150" s="12">
        <v>7012.0399999999972</v>
      </c>
      <c r="S150" s="12">
        <f t="shared" si="5"/>
        <v>11198.379999999997</v>
      </c>
      <c r="T150" s="12">
        <v>7471.5</v>
      </c>
    </row>
    <row r="151" spans="1:20" x14ac:dyDescent="0.25">
      <c r="A151" s="2" t="s">
        <v>238</v>
      </c>
      <c r="B151" s="1" t="s">
        <v>239</v>
      </c>
      <c r="C151" s="12">
        <v>10965.75</v>
      </c>
      <c r="D151" s="12">
        <v>0</v>
      </c>
      <c r="E151" s="12">
        <v>737</v>
      </c>
      <c r="F151" s="12">
        <v>455</v>
      </c>
      <c r="G151" s="12">
        <v>369.66</v>
      </c>
      <c r="H151" s="12">
        <v>0</v>
      </c>
      <c r="I151" s="12">
        <v>0</v>
      </c>
      <c r="J151" s="12">
        <v>0</v>
      </c>
      <c r="K151" s="12">
        <v>0</v>
      </c>
      <c r="L151" s="12">
        <v>3900</v>
      </c>
      <c r="M151" s="12">
        <v>0</v>
      </c>
      <c r="N151" s="12">
        <f t="shared" si="4"/>
        <v>16427.41</v>
      </c>
      <c r="O151" s="12">
        <v>2232.46</v>
      </c>
      <c r="P151" s="12">
        <v>0</v>
      </c>
      <c r="Q151" s="12">
        <v>1262.5999999999999</v>
      </c>
      <c r="R151" s="12">
        <v>597.35000000000036</v>
      </c>
      <c r="S151" s="12">
        <f t="shared" si="5"/>
        <v>4092.4100000000003</v>
      </c>
      <c r="T151" s="12">
        <v>12335</v>
      </c>
    </row>
    <row r="152" spans="1:20" x14ac:dyDescent="0.25">
      <c r="A152" s="2" t="s">
        <v>240</v>
      </c>
      <c r="B152" s="1" t="s">
        <v>241</v>
      </c>
      <c r="C152" s="12">
        <v>9268.5</v>
      </c>
      <c r="D152" s="12">
        <v>0</v>
      </c>
      <c r="E152" s="12">
        <v>687</v>
      </c>
      <c r="F152" s="12">
        <v>462</v>
      </c>
      <c r="G152" s="12">
        <v>369.66</v>
      </c>
      <c r="H152" s="12">
        <v>0</v>
      </c>
      <c r="I152" s="12">
        <v>0</v>
      </c>
      <c r="J152" s="12">
        <v>0</v>
      </c>
      <c r="K152" s="12">
        <v>0</v>
      </c>
      <c r="L152" s="12">
        <v>2925</v>
      </c>
      <c r="M152" s="12">
        <v>0</v>
      </c>
      <c r="N152" s="12">
        <f t="shared" si="4"/>
        <v>13712.16</v>
      </c>
      <c r="O152" s="12">
        <v>1674.67</v>
      </c>
      <c r="P152" s="12">
        <v>0</v>
      </c>
      <c r="Q152" s="12">
        <v>1065.8800000000001</v>
      </c>
      <c r="R152" s="12">
        <v>3960.6100000000006</v>
      </c>
      <c r="S152" s="12">
        <f t="shared" si="5"/>
        <v>6701.1600000000008</v>
      </c>
      <c r="T152" s="12">
        <v>7011</v>
      </c>
    </row>
    <row r="153" spans="1:20" x14ac:dyDescent="0.25">
      <c r="A153" s="2" t="s">
        <v>242</v>
      </c>
      <c r="B153" s="1" t="s">
        <v>243</v>
      </c>
      <c r="C153" s="12">
        <v>14912.5</v>
      </c>
      <c r="D153" s="12">
        <v>0</v>
      </c>
      <c r="E153" s="12">
        <v>903</v>
      </c>
      <c r="F153" s="12">
        <v>549</v>
      </c>
      <c r="G153" s="12">
        <v>369.66</v>
      </c>
      <c r="H153" s="12">
        <v>0</v>
      </c>
      <c r="I153" s="12">
        <v>0</v>
      </c>
      <c r="J153" s="12">
        <v>0</v>
      </c>
      <c r="K153" s="12">
        <v>0</v>
      </c>
      <c r="L153" s="12">
        <v>3900</v>
      </c>
      <c r="M153" s="12">
        <v>0</v>
      </c>
      <c r="N153" s="12">
        <f t="shared" si="4"/>
        <v>20634.16</v>
      </c>
      <c r="O153" s="12">
        <v>2685.14</v>
      </c>
      <c r="P153" s="12">
        <v>0</v>
      </c>
      <c r="Q153" s="12">
        <v>1474.88</v>
      </c>
      <c r="R153" s="12">
        <v>5257.1399999999994</v>
      </c>
      <c r="S153" s="12">
        <f t="shared" si="5"/>
        <v>9417.16</v>
      </c>
      <c r="T153" s="12">
        <v>11217</v>
      </c>
    </row>
    <row r="154" spans="1:20" x14ac:dyDescent="0.25">
      <c r="A154" s="2" t="s">
        <v>244</v>
      </c>
      <c r="B154" s="1" t="s">
        <v>245</v>
      </c>
      <c r="C154" s="12">
        <v>7516.5</v>
      </c>
      <c r="D154" s="12">
        <v>200</v>
      </c>
      <c r="E154" s="12">
        <v>547</v>
      </c>
      <c r="F154" s="12">
        <v>340</v>
      </c>
      <c r="G154" s="12">
        <v>308.04000000000002</v>
      </c>
      <c r="H154" s="12">
        <v>0</v>
      </c>
      <c r="I154" s="12">
        <v>0</v>
      </c>
      <c r="J154" s="12">
        <v>0</v>
      </c>
      <c r="K154" s="12">
        <v>0</v>
      </c>
      <c r="L154" s="12">
        <v>1950</v>
      </c>
      <c r="M154" s="12">
        <v>0</v>
      </c>
      <c r="N154" s="12">
        <f t="shared" si="4"/>
        <v>10861.54</v>
      </c>
      <c r="O154" s="12">
        <v>1113.02</v>
      </c>
      <c r="P154" s="12">
        <v>0</v>
      </c>
      <c r="Q154" s="12">
        <v>864.39</v>
      </c>
      <c r="R154" s="12">
        <v>224.13000000000102</v>
      </c>
      <c r="S154" s="12">
        <f t="shared" si="5"/>
        <v>2201.5400000000009</v>
      </c>
      <c r="T154" s="12">
        <v>8660</v>
      </c>
    </row>
    <row r="155" spans="1:20" x14ac:dyDescent="0.25">
      <c r="A155" s="2" t="s">
        <v>246</v>
      </c>
      <c r="B155" s="1" t="s">
        <v>247</v>
      </c>
      <c r="C155" s="12">
        <v>12772.37</v>
      </c>
      <c r="D155" s="12">
        <v>0</v>
      </c>
      <c r="E155" s="12">
        <v>903</v>
      </c>
      <c r="F155" s="12">
        <v>549</v>
      </c>
      <c r="G155" s="12">
        <v>369.66</v>
      </c>
      <c r="H155" s="12">
        <v>0</v>
      </c>
      <c r="I155" s="12">
        <v>0</v>
      </c>
      <c r="J155" s="12">
        <v>0</v>
      </c>
      <c r="K155" s="12">
        <v>0</v>
      </c>
      <c r="L155" s="12">
        <v>3900</v>
      </c>
      <c r="M155" s="12">
        <v>0</v>
      </c>
      <c r="N155" s="12">
        <f t="shared" si="4"/>
        <v>18494.03</v>
      </c>
      <c r="O155" s="12">
        <v>2673.89</v>
      </c>
      <c r="P155" s="12">
        <v>0</v>
      </c>
      <c r="Q155" s="12">
        <v>1474.88</v>
      </c>
      <c r="R155" s="12">
        <v>8431.7599999999984</v>
      </c>
      <c r="S155" s="12">
        <f t="shared" si="5"/>
        <v>12580.529999999999</v>
      </c>
      <c r="T155" s="12">
        <v>5913.5</v>
      </c>
    </row>
    <row r="156" spans="1:20" x14ac:dyDescent="0.25">
      <c r="A156" s="2" t="s">
        <v>248</v>
      </c>
      <c r="B156" s="1" t="s">
        <v>249</v>
      </c>
      <c r="C156" s="12">
        <v>12525</v>
      </c>
      <c r="D156" s="12">
        <v>0</v>
      </c>
      <c r="E156" s="12">
        <v>903</v>
      </c>
      <c r="F156" s="12">
        <v>0</v>
      </c>
      <c r="G156" s="12">
        <v>308.04000000000002</v>
      </c>
      <c r="H156" s="12">
        <v>0</v>
      </c>
      <c r="I156" s="12">
        <v>0</v>
      </c>
      <c r="J156" s="12">
        <v>0</v>
      </c>
      <c r="K156" s="12">
        <v>0</v>
      </c>
      <c r="L156" s="12">
        <v>3900</v>
      </c>
      <c r="M156" s="12">
        <v>0</v>
      </c>
      <c r="N156" s="12">
        <f t="shared" si="4"/>
        <v>17636.04</v>
      </c>
      <c r="O156" s="12">
        <v>381.55</v>
      </c>
      <c r="P156" s="13">
        <f>-174.87+-381.55</f>
        <v>-556.42000000000007</v>
      </c>
      <c r="Q156" s="12">
        <v>1474.88</v>
      </c>
      <c r="R156" s="12">
        <v>8535.0300000000007</v>
      </c>
      <c r="S156" s="12">
        <f t="shared" si="5"/>
        <v>9835.0400000000009</v>
      </c>
      <c r="T156" s="12">
        <v>7801</v>
      </c>
    </row>
    <row r="157" spans="1:20" x14ac:dyDescent="0.25">
      <c r="A157" s="2" t="s">
        <v>250</v>
      </c>
      <c r="B157" s="1" t="s">
        <v>251</v>
      </c>
      <c r="C157" s="12">
        <v>12825</v>
      </c>
      <c r="D157" s="12">
        <v>0</v>
      </c>
      <c r="E157" s="12">
        <v>903</v>
      </c>
      <c r="F157" s="12">
        <v>549</v>
      </c>
      <c r="G157" s="12">
        <v>308.04000000000002</v>
      </c>
      <c r="H157" s="12">
        <v>0</v>
      </c>
      <c r="I157" s="12">
        <v>0</v>
      </c>
      <c r="J157" s="12">
        <v>0</v>
      </c>
      <c r="K157" s="12">
        <v>0</v>
      </c>
      <c r="L157" s="12">
        <v>3900</v>
      </c>
      <c r="M157" s="12">
        <v>0</v>
      </c>
      <c r="N157" s="12">
        <f t="shared" si="4"/>
        <v>18485.04</v>
      </c>
      <c r="O157" s="12">
        <v>2671.96</v>
      </c>
      <c r="P157" s="12">
        <v>0</v>
      </c>
      <c r="Q157" s="12">
        <v>1474.88</v>
      </c>
      <c r="R157" s="12">
        <v>5983.7000000000007</v>
      </c>
      <c r="S157" s="12">
        <f t="shared" si="5"/>
        <v>10130.540000000001</v>
      </c>
      <c r="T157" s="12">
        <v>8354.5</v>
      </c>
    </row>
    <row r="158" spans="1:20" x14ac:dyDescent="0.25">
      <c r="A158" s="2" t="s">
        <v>252</v>
      </c>
      <c r="B158" s="1" t="s">
        <v>253</v>
      </c>
      <c r="C158" s="12">
        <v>13356</v>
      </c>
      <c r="D158" s="12">
        <v>0</v>
      </c>
      <c r="E158" s="12">
        <v>1016</v>
      </c>
      <c r="F158" s="12">
        <v>684</v>
      </c>
      <c r="G158" s="12">
        <v>246.44</v>
      </c>
      <c r="H158" s="12">
        <v>0</v>
      </c>
      <c r="I158" s="12">
        <v>0</v>
      </c>
      <c r="J158" s="12">
        <v>0</v>
      </c>
      <c r="K158" s="12">
        <v>0</v>
      </c>
      <c r="L158" s="12">
        <v>3900</v>
      </c>
      <c r="M158" s="12">
        <v>0</v>
      </c>
      <c r="N158" s="12">
        <f t="shared" si="4"/>
        <v>19202.440000000002</v>
      </c>
      <c r="O158" s="12">
        <v>2825.2</v>
      </c>
      <c r="P158" s="12">
        <v>0</v>
      </c>
      <c r="Q158" s="12">
        <v>1535.94</v>
      </c>
      <c r="R158" s="12">
        <v>5449.8000000000029</v>
      </c>
      <c r="S158" s="12">
        <f t="shared" si="5"/>
        <v>9810.9400000000023</v>
      </c>
      <c r="T158" s="12">
        <v>9391.5</v>
      </c>
    </row>
    <row r="159" spans="1:20" x14ac:dyDescent="0.25">
      <c r="A159" s="2" t="s">
        <v>254</v>
      </c>
      <c r="B159" s="1" t="s">
        <v>255</v>
      </c>
      <c r="C159" s="12">
        <v>13342.72</v>
      </c>
      <c r="D159" s="12">
        <v>0</v>
      </c>
      <c r="E159" s="12">
        <v>1016</v>
      </c>
      <c r="F159" s="12">
        <v>524.4</v>
      </c>
      <c r="G159" s="12">
        <v>246.44</v>
      </c>
      <c r="H159" s="12">
        <v>0</v>
      </c>
      <c r="I159" s="12">
        <v>0</v>
      </c>
      <c r="J159" s="12">
        <v>0</v>
      </c>
      <c r="K159" s="12">
        <v>0</v>
      </c>
      <c r="L159" s="12">
        <v>3900</v>
      </c>
      <c r="M159" s="12">
        <v>0</v>
      </c>
      <c r="N159" s="12">
        <f t="shared" si="4"/>
        <v>19029.559999999998</v>
      </c>
      <c r="O159" s="12">
        <v>2206.23</v>
      </c>
      <c r="P159" s="12">
        <v>0</v>
      </c>
      <c r="Q159" s="12">
        <v>1535.94</v>
      </c>
      <c r="R159" s="12">
        <v>7011.8899999999976</v>
      </c>
      <c r="S159" s="12">
        <f t="shared" si="5"/>
        <v>10754.059999999998</v>
      </c>
      <c r="T159" s="12">
        <v>8275.5</v>
      </c>
    </row>
    <row r="160" spans="1:20" x14ac:dyDescent="0.25">
      <c r="A160" s="2" t="s">
        <v>256</v>
      </c>
      <c r="B160" s="1" t="s">
        <v>257</v>
      </c>
      <c r="C160" s="12">
        <v>12380.38</v>
      </c>
      <c r="D160" s="12">
        <v>0</v>
      </c>
      <c r="E160" s="12">
        <v>903</v>
      </c>
      <c r="F160" s="12">
        <v>530.70000000000005</v>
      </c>
      <c r="G160" s="12">
        <v>246.44</v>
      </c>
      <c r="H160" s="12">
        <v>0</v>
      </c>
      <c r="I160" s="12">
        <v>0</v>
      </c>
      <c r="J160" s="12">
        <v>0</v>
      </c>
      <c r="K160" s="12">
        <v>0</v>
      </c>
      <c r="L160" s="12">
        <v>3900</v>
      </c>
      <c r="M160" s="12">
        <v>417.5</v>
      </c>
      <c r="N160" s="12">
        <f t="shared" si="4"/>
        <v>18378.02</v>
      </c>
      <c r="O160" s="12">
        <v>2649.11</v>
      </c>
      <c r="P160" s="12">
        <v>0</v>
      </c>
      <c r="Q160" s="12">
        <v>1474.88</v>
      </c>
      <c r="R160" s="12">
        <v>2940.0300000000007</v>
      </c>
      <c r="S160" s="12">
        <f t="shared" si="5"/>
        <v>7064.02</v>
      </c>
      <c r="T160" s="12">
        <v>11314</v>
      </c>
    </row>
    <row r="161" spans="1:20" x14ac:dyDescent="0.25">
      <c r="A161" s="2" t="s">
        <v>258</v>
      </c>
      <c r="B161" s="1" t="s">
        <v>259</v>
      </c>
      <c r="C161" s="12">
        <v>13356</v>
      </c>
      <c r="D161" s="12">
        <v>0</v>
      </c>
      <c r="E161" s="12">
        <v>1016</v>
      </c>
      <c r="F161" s="12">
        <v>684</v>
      </c>
      <c r="G161" s="12">
        <v>246.44</v>
      </c>
      <c r="H161" s="12">
        <v>0</v>
      </c>
      <c r="I161" s="12">
        <v>0</v>
      </c>
      <c r="J161" s="12">
        <v>0</v>
      </c>
      <c r="K161" s="12">
        <v>0</v>
      </c>
      <c r="L161" s="12">
        <v>3900</v>
      </c>
      <c r="M161" s="12">
        <v>0</v>
      </c>
      <c r="N161" s="12">
        <f t="shared" si="4"/>
        <v>19202.440000000002</v>
      </c>
      <c r="O161" s="12">
        <v>2825.2</v>
      </c>
      <c r="P161" s="12">
        <v>0</v>
      </c>
      <c r="Q161" s="12">
        <v>1535.94</v>
      </c>
      <c r="R161" s="12">
        <v>6756.3000000000029</v>
      </c>
      <c r="S161" s="12">
        <f t="shared" si="5"/>
        <v>11117.440000000002</v>
      </c>
      <c r="T161" s="12">
        <v>8085</v>
      </c>
    </row>
    <row r="162" spans="1:20" x14ac:dyDescent="0.25">
      <c r="A162" s="2" t="s">
        <v>260</v>
      </c>
      <c r="B162" s="1" t="s">
        <v>261</v>
      </c>
      <c r="C162" s="12">
        <v>13356</v>
      </c>
      <c r="D162" s="12">
        <v>200</v>
      </c>
      <c r="E162" s="12">
        <v>1016</v>
      </c>
      <c r="F162" s="12">
        <v>684</v>
      </c>
      <c r="G162" s="12">
        <v>246.44</v>
      </c>
      <c r="H162" s="12">
        <v>0</v>
      </c>
      <c r="I162" s="12">
        <v>0</v>
      </c>
      <c r="J162" s="12">
        <v>0</v>
      </c>
      <c r="K162" s="12">
        <v>0</v>
      </c>
      <c r="L162" s="12">
        <v>3900</v>
      </c>
      <c r="M162" s="12">
        <v>0</v>
      </c>
      <c r="N162" s="12">
        <f t="shared" si="4"/>
        <v>19402.440000000002</v>
      </c>
      <c r="O162" s="12">
        <v>2867.92</v>
      </c>
      <c r="P162" s="12">
        <v>0</v>
      </c>
      <c r="Q162" s="12">
        <v>1535.94</v>
      </c>
      <c r="R162" s="12">
        <v>7200.0800000000017</v>
      </c>
      <c r="S162" s="12">
        <f t="shared" si="5"/>
        <v>11603.940000000002</v>
      </c>
      <c r="T162" s="12">
        <v>7798.5</v>
      </c>
    </row>
    <row r="163" spans="1:20" x14ac:dyDescent="0.25">
      <c r="A163" s="2" t="s">
        <v>262</v>
      </c>
      <c r="B163" s="1" t="s">
        <v>263</v>
      </c>
      <c r="C163" s="12">
        <v>10495.93</v>
      </c>
      <c r="D163" s="12">
        <v>0</v>
      </c>
      <c r="E163" s="12">
        <v>737</v>
      </c>
      <c r="F163" s="12">
        <v>439.83</v>
      </c>
      <c r="G163" s="12">
        <v>246.44</v>
      </c>
      <c r="H163" s="12">
        <v>0</v>
      </c>
      <c r="I163" s="12">
        <v>0</v>
      </c>
      <c r="J163" s="12">
        <v>0</v>
      </c>
      <c r="K163" s="12">
        <v>0</v>
      </c>
      <c r="L163" s="12">
        <v>3900</v>
      </c>
      <c r="M163" s="12">
        <v>0</v>
      </c>
      <c r="N163" s="12">
        <f t="shared" si="4"/>
        <v>15819.2</v>
      </c>
      <c r="O163" s="12">
        <v>2114.4</v>
      </c>
      <c r="P163" s="12">
        <v>0</v>
      </c>
      <c r="Q163" s="12">
        <v>1262.5999999999999</v>
      </c>
      <c r="R163" s="12">
        <v>5712.2000000000007</v>
      </c>
      <c r="S163" s="12">
        <f t="shared" si="5"/>
        <v>9089.2000000000007</v>
      </c>
      <c r="T163" s="12">
        <v>6730</v>
      </c>
    </row>
    <row r="164" spans="1:20" x14ac:dyDescent="0.25">
      <c r="A164" s="2" t="s">
        <v>264</v>
      </c>
      <c r="B164" s="1" t="s">
        <v>265</v>
      </c>
      <c r="C164" s="12">
        <v>13356</v>
      </c>
      <c r="D164" s="12">
        <v>0</v>
      </c>
      <c r="E164" s="12">
        <v>1016</v>
      </c>
      <c r="F164" s="12">
        <v>684</v>
      </c>
      <c r="G164" s="12">
        <v>246.44</v>
      </c>
      <c r="H164" s="12">
        <v>0</v>
      </c>
      <c r="I164" s="12">
        <v>0</v>
      </c>
      <c r="J164" s="12">
        <v>0</v>
      </c>
      <c r="K164" s="12">
        <v>0</v>
      </c>
      <c r="L164" s="12">
        <v>3900</v>
      </c>
      <c r="M164" s="12">
        <v>0</v>
      </c>
      <c r="N164" s="12">
        <f t="shared" si="4"/>
        <v>19202.440000000002</v>
      </c>
      <c r="O164" s="12">
        <v>2825.2</v>
      </c>
      <c r="P164" s="12">
        <v>0</v>
      </c>
      <c r="Q164" s="12">
        <v>1535.94</v>
      </c>
      <c r="R164" s="12">
        <v>5522.3000000000029</v>
      </c>
      <c r="S164" s="12">
        <f t="shared" si="5"/>
        <v>9883.4400000000023</v>
      </c>
      <c r="T164" s="12">
        <v>9319</v>
      </c>
    </row>
    <row r="165" spans="1:20" x14ac:dyDescent="0.25">
      <c r="A165" s="2" t="s">
        <v>266</v>
      </c>
      <c r="B165" s="1" t="s">
        <v>267</v>
      </c>
      <c r="C165" s="12">
        <v>13348.41</v>
      </c>
      <c r="D165" s="12">
        <v>0</v>
      </c>
      <c r="E165" s="12">
        <v>1016</v>
      </c>
      <c r="F165" s="12">
        <v>684</v>
      </c>
      <c r="G165" s="12">
        <v>246.44</v>
      </c>
      <c r="H165" s="12">
        <v>0</v>
      </c>
      <c r="I165" s="12">
        <v>0</v>
      </c>
      <c r="J165" s="12">
        <v>0</v>
      </c>
      <c r="K165" s="12">
        <v>0</v>
      </c>
      <c r="L165" s="12">
        <v>3900</v>
      </c>
      <c r="M165" s="12">
        <v>0</v>
      </c>
      <c r="N165" s="12">
        <f t="shared" si="4"/>
        <v>19194.849999999999</v>
      </c>
      <c r="O165" s="12">
        <v>2823.58</v>
      </c>
      <c r="P165" s="12">
        <v>0</v>
      </c>
      <c r="Q165" s="12">
        <v>1535.94</v>
      </c>
      <c r="R165" s="12">
        <v>3313.3299999999981</v>
      </c>
      <c r="S165" s="12">
        <f t="shared" si="5"/>
        <v>7672.8499999999985</v>
      </c>
      <c r="T165" s="12">
        <v>11522</v>
      </c>
    </row>
    <row r="166" spans="1:20" x14ac:dyDescent="0.25">
      <c r="A166" s="2" t="s">
        <v>268</v>
      </c>
      <c r="B166" s="1" t="s">
        <v>269</v>
      </c>
      <c r="C166" s="12">
        <v>12825</v>
      </c>
      <c r="D166" s="12">
        <v>0</v>
      </c>
      <c r="E166" s="12">
        <v>903</v>
      </c>
      <c r="F166" s="12">
        <v>549</v>
      </c>
      <c r="G166" s="12">
        <v>246.44</v>
      </c>
      <c r="H166" s="12">
        <v>0</v>
      </c>
      <c r="I166" s="12">
        <v>0</v>
      </c>
      <c r="J166" s="12">
        <v>0</v>
      </c>
      <c r="K166" s="12">
        <v>0</v>
      </c>
      <c r="L166" s="12">
        <v>3900</v>
      </c>
      <c r="M166" s="12">
        <v>0</v>
      </c>
      <c r="N166" s="12">
        <f t="shared" si="4"/>
        <v>18423.440000000002</v>
      </c>
      <c r="O166" s="12">
        <v>2658.82</v>
      </c>
      <c r="P166" s="12">
        <v>0</v>
      </c>
      <c r="Q166" s="12">
        <v>1474.88</v>
      </c>
      <c r="R166" s="12">
        <v>5983.7400000000016</v>
      </c>
      <c r="S166" s="12">
        <f t="shared" si="5"/>
        <v>10117.440000000002</v>
      </c>
      <c r="T166" s="12">
        <v>8306</v>
      </c>
    </row>
    <row r="167" spans="1:20" x14ac:dyDescent="0.25">
      <c r="A167" s="2" t="s">
        <v>270</v>
      </c>
      <c r="B167" s="1" t="s">
        <v>271</v>
      </c>
      <c r="C167" s="12">
        <v>10757.83</v>
      </c>
      <c r="D167" s="12">
        <v>0</v>
      </c>
      <c r="E167" s="12">
        <v>737</v>
      </c>
      <c r="F167" s="12">
        <v>455</v>
      </c>
      <c r="G167" s="12">
        <v>246.44</v>
      </c>
      <c r="H167" s="12">
        <v>0</v>
      </c>
      <c r="I167" s="12">
        <v>0</v>
      </c>
      <c r="J167" s="12">
        <v>0</v>
      </c>
      <c r="K167" s="12">
        <v>0</v>
      </c>
      <c r="L167" s="12">
        <v>3900</v>
      </c>
      <c r="M167" s="12">
        <v>0</v>
      </c>
      <c r="N167" s="12">
        <f t="shared" si="4"/>
        <v>16096.27</v>
      </c>
      <c r="O167" s="12">
        <v>2161.73</v>
      </c>
      <c r="P167" s="12">
        <v>0</v>
      </c>
      <c r="Q167" s="12">
        <v>1262.5999999999999</v>
      </c>
      <c r="R167" s="12">
        <v>5937.4400000000005</v>
      </c>
      <c r="S167" s="12">
        <f t="shared" si="5"/>
        <v>9361.77</v>
      </c>
      <c r="T167" s="12">
        <v>6734.5</v>
      </c>
    </row>
    <row r="168" spans="1:20" x14ac:dyDescent="0.25">
      <c r="A168" s="2" t="s">
        <v>272</v>
      </c>
      <c r="B168" s="1" t="s">
        <v>273</v>
      </c>
      <c r="C168" s="12">
        <v>12825</v>
      </c>
      <c r="D168" s="12">
        <v>0</v>
      </c>
      <c r="E168" s="12">
        <v>903</v>
      </c>
      <c r="F168" s="12">
        <v>494.1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3900</v>
      </c>
      <c r="M168" s="12">
        <v>0</v>
      </c>
      <c r="N168" s="12">
        <f t="shared" si="4"/>
        <v>18122.099999999999</v>
      </c>
      <c r="O168" s="12">
        <v>2335.34</v>
      </c>
      <c r="P168" s="12">
        <v>0</v>
      </c>
      <c r="Q168" s="12">
        <v>1474.88</v>
      </c>
      <c r="R168" s="12">
        <v>2884.3799999999974</v>
      </c>
      <c r="S168" s="12">
        <f t="shared" si="5"/>
        <v>6694.5999999999976</v>
      </c>
      <c r="T168" s="12">
        <v>11427.5</v>
      </c>
    </row>
    <row r="169" spans="1:20" x14ac:dyDescent="0.25">
      <c r="A169" s="2" t="s">
        <v>274</v>
      </c>
      <c r="B169" s="1" t="s">
        <v>275</v>
      </c>
      <c r="C169" s="12">
        <v>13222.6</v>
      </c>
      <c r="D169" s="12">
        <v>0</v>
      </c>
      <c r="E169" s="12">
        <v>1016</v>
      </c>
      <c r="F169" s="12">
        <v>684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3900</v>
      </c>
      <c r="M169" s="12">
        <v>0</v>
      </c>
      <c r="N169" s="12">
        <f t="shared" si="4"/>
        <v>18822.599999999999</v>
      </c>
      <c r="O169" s="12">
        <v>2744.07</v>
      </c>
      <c r="P169" s="12">
        <v>0</v>
      </c>
      <c r="Q169" s="12">
        <v>1535.94</v>
      </c>
      <c r="R169" s="12">
        <v>5697.0899999999983</v>
      </c>
      <c r="S169" s="12">
        <f t="shared" si="5"/>
        <v>9977.0999999999985</v>
      </c>
      <c r="T169" s="12">
        <v>8845.5</v>
      </c>
    </row>
    <row r="170" spans="1:20" x14ac:dyDescent="0.25">
      <c r="A170" s="2" t="s">
        <v>276</v>
      </c>
      <c r="B170" s="1" t="s">
        <v>277</v>
      </c>
      <c r="C170" s="12">
        <v>13283.47</v>
      </c>
      <c r="D170" s="12">
        <v>0</v>
      </c>
      <c r="E170" s="12">
        <v>1016</v>
      </c>
      <c r="F170" s="12">
        <v>684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3900</v>
      </c>
      <c r="M170" s="12">
        <v>0</v>
      </c>
      <c r="N170" s="12">
        <f t="shared" si="4"/>
        <v>18883.47</v>
      </c>
      <c r="O170" s="12">
        <v>2757.07</v>
      </c>
      <c r="P170" s="12">
        <v>0</v>
      </c>
      <c r="Q170" s="12">
        <v>1535.94</v>
      </c>
      <c r="R170" s="12">
        <v>620.96000000000095</v>
      </c>
      <c r="S170" s="12">
        <f t="shared" si="5"/>
        <v>4913.9700000000012</v>
      </c>
      <c r="T170" s="12">
        <v>13969.5</v>
      </c>
    </row>
    <row r="171" spans="1:20" x14ac:dyDescent="0.25">
      <c r="A171" s="2" t="s">
        <v>278</v>
      </c>
      <c r="B171" s="1" t="s">
        <v>279</v>
      </c>
      <c r="C171" s="12">
        <v>13346.33</v>
      </c>
      <c r="D171" s="12">
        <v>0</v>
      </c>
      <c r="E171" s="12">
        <v>1016</v>
      </c>
      <c r="F171" s="12">
        <v>684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3900</v>
      </c>
      <c r="M171" s="12">
        <v>0</v>
      </c>
      <c r="N171" s="12">
        <f t="shared" si="4"/>
        <v>18946.330000000002</v>
      </c>
      <c r="O171" s="12">
        <v>2770.5</v>
      </c>
      <c r="P171" s="12">
        <v>0</v>
      </c>
      <c r="Q171" s="12">
        <v>1535.94</v>
      </c>
      <c r="R171" s="12">
        <v>1720.8900000000012</v>
      </c>
      <c r="S171" s="12">
        <f t="shared" si="5"/>
        <v>6027.3300000000017</v>
      </c>
      <c r="T171" s="12">
        <v>12919</v>
      </c>
    </row>
    <row r="172" spans="1:20" x14ac:dyDescent="0.25">
      <c r="A172" s="2" t="s">
        <v>282</v>
      </c>
      <c r="B172" s="1" t="s">
        <v>283</v>
      </c>
      <c r="C172" s="12">
        <v>13356</v>
      </c>
      <c r="D172" s="12">
        <v>200</v>
      </c>
      <c r="E172" s="12">
        <v>1016</v>
      </c>
      <c r="F172" s="12">
        <v>684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3900</v>
      </c>
      <c r="M172" s="12">
        <v>0</v>
      </c>
      <c r="N172" s="12">
        <f t="shared" si="4"/>
        <v>19156</v>
      </c>
      <c r="O172" s="12">
        <v>2815.28</v>
      </c>
      <c r="P172" s="12">
        <v>0</v>
      </c>
      <c r="Q172" s="12">
        <v>1535.94</v>
      </c>
      <c r="R172" s="12">
        <v>2476.2799999999988</v>
      </c>
      <c r="S172" s="12">
        <f t="shared" si="5"/>
        <v>6827.4999999999991</v>
      </c>
      <c r="T172" s="12">
        <v>12328.5</v>
      </c>
    </row>
    <row r="173" spans="1:20" x14ac:dyDescent="0.25">
      <c r="A173" s="2" t="s">
        <v>284</v>
      </c>
      <c r="B173" s="1" t="s">
        <v>285</v>
      </c>
      <c r="C173" s="12">
        <v>13356</v>
      </c>
      <c r="D173" s="12">
        <v>200</v>
      </c>
      <c r="E173" s="12">
        <v>1016</v>
      </c>
      <c r="F173" s="12">
        <v>684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3900</v>
      </c>
      <c r="M173" s="12">
        <v>0</v>
      </c>
      <c r="N173" s="12">
        <f t="shared" si="4"/>
        <v>19156</v>
      </c>
      <c r="O173" s="12">
        <v>2815.28</v>
      </c>
      <c r="P173" s="12">
        <v>0</v>
      </c>
      <c r="Q173" s="12">
        <v>1535.94</v>
      </c>
      <c r="R173" s="12">
        <v>6557.2799999999988</v>
      </c>
      <c r="S173" s="12">
        <f t="shared" si="5"/>
        <v>10908.5</v>
      </c>
      <c r="T173" s="12">
        <v>8247.5</v>
      </c>
    </row>
    <row r="174" spans="1:20" x14ac:dyDescent="0.25">
      <c r="A174" s="2" t="s">
        <v>286</v>
      </c>
      <c r="B174" s="1" t="s">
        <v>287</v>
      </c>
      <c r="C174" s="12">
        <v>13356</v>
      </c>
      <c r="D174" s="12">
        <v>0</v>
      </c>
      <c r="E174" s="12">
        <v>1016</v>
      </c>
      <c r="F174" s="12">
        <v>684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3900</v>
      </c>
      <c r="M174" s="12">
        <v>0</v>
      </c>
      <c r="N174" s="12">
        <f t="shared" si="4"/>
        <v>18956</v>
      </c>
      <c r="O174" s="12">
        <v>2772.56</v>
      </c>
      <c r="P174" s="12">
        <v>0</v>
      </c>
      <c r="Q174" s="12">
        <v>1535.94</v>
      </c>
      <c r="R174" s="12">
        <v>5793</v>
      </c>
      <c r="S174" s="12">
        <f t="shared" si="5"/>
        <v>10101.5</v>
      </c>
      <c r="T174" s="12">
        <v>8854.5</v>
      </c>
    </row>
    <row r="175" spans="1:20" x14ac:dyDescent="0.25">
      <c r="A175" s="2" t="s">
        <v>288</v>
      </c>
      <c r="B175" s="1" t="s">
        <v>289</v>
      </c>
      <c r="C175" s="12">
        <v>13356</v>
      </c>
      <c r="D175" s="12">
        <v>0</v>
      </c>
      <c r="E175" s="12">
        <v>1016</v>
      </c>
      <c r="F175" s="12">
        <v>684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3900</v>
      </c>
      <c r="M175" s="12">
        <v>0</v>
      </c>
      <c r="N175" s="12">
        <f t="shared" si="4"/>
        <v>18956</v>
      </c>
      <c r="O175" s="12">
        <v>2772.56</v>
      </c>
      <c r="P175" s="12">
        <v>0</v>
      </c>
      <c r="Q175" s="12">
        <v>1535.94</v>
      </c>
      <c r="R175" s="12">
        <v>6796.5</v>
      </c>
      <c r="S175" s="12">
        <f t="shared" si="5"/>
        <v>11105</v>
      </c>
      <c r="T175" s="12">
        <v>7851</v>
      </c>
    </row>
    <row r="176" spans="1:20" x14ac:dyDescent="0.25">
      <c r="A176" s="2" t="s">
        <v>290</v>
      </c>
      <c r="B176" s="1" t="s">
        <v>291</v>
      </c>
      <c r="C176" s="12">
        <v>13340.19</v>
      </c>
      <c r="D176" s="12">
        <v>0</v>
      </c>
      <c r="E176" s="12">
        <v>1016</v>
      </c>
      <c r="F176" s="12">
        <v>684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3900</v>
      </c>
      <c r="M176" s="12">
        <v>0</v>
      </c>
      <c r="N176" s="12">
        <f t="shared" si="4"/>
        <v>18940.190000000002</v>
      </c>
      <c r="O176" s="12">
        <v>2769.19</v>
      </c>
      <c r="P176" s="12">
        <v>0</v>
      </c>
      <c r="Q176" s="12">
        <v>1535.94</v>
      </c>
      <c r="R176" s="12">
        <v>5802.0600000000013</v>
      </c>
      <c r="S176" s="12">
        <f t="shared" si="5"/>
        <v>10107.190000000002</v>
      </c>
      <c r="T176" s="12">
        <v>8833</v>
      </c>
    </row>
    <row r="177" spans="1:20" x14ac:dyDescent="0.25">
      <c r="A177" s="2" t="s">
        <v>292</v>
      </c>
      <c r="B177" s="1" t="s">
        <v>293</v>
      </c>
      <c r="C177" s="12">
        <v>13324.39</v>
      </c>
      <c r="D177" s="12">
        <v>0</v>
      </c>
      <c r="E177" s="12">
        <v>1016</v>
      </c>
      <c r="F177" s="12">
        <v>524.4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3900</v>
      </c>
      <c r="M177" s="12">
        <v>0</v>
      </c>
      <c r="N177" s="12">
        <f t="shared" si="4"/>
        <v>18764.79</v>
      </c>
      <c r="O177" s="12">
        <v>2160.67</v>
      </c>
      <c r="P177" s="12">
        <v>0</v>
      </c>
      <c r="Q177" s="12">
        <v>1535.94</v>
      </c>
      <c r="R177" s="12">
        <v>621.18000000000029</v>
      </c>
      <c r="S177" s="12">
        <f t="shared" si="5"/>
        <v>4317.7900000000009</v>
      </c>
      <c r="T177" s="12">
        <v>14447</v>
      </c>
    </row>
    <row r="178" spans="1:20" x14ac:dyDescent="0.25">
      <c r="A178" s="2" t="s">
        <v>294</v>
      </c>
      <c r="B178" s="1" t="s">
        <v>295</v>
      </c>
      <c r="C178" s="12">
        <v>13334.5</v>
      </c>
      <c r="D178" s="12">
        <v>0</v>
      </c>
      <c r="E178" s="12">
        <v>1016</v>
      </c>
      <c r="F178" s="12">
        <v>684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3900</v>
      </c>
      <c r="M178" s="12">
        <v>0</v>
      </c>
      <c r="N178" s="12">
        <f t="shared" si="4"/>
        <v>18934.5</v>
      </c>
      <c r="O178" s="12">
        <v>2767.97</v>
      </c>
      <c r="P178" s="12">
        <v>0</v>
      </c>
      <c r="Q178" s="12">
        <v>1535.94</v>
      </c>
      <c r="R178" s="12">
        <v>3897.09</v>
      </c>
      <c r="S178" s="12">
        <f t="shared" si="5"/>
        <v>8201</v>
      </c>
      <c r="T178" s="12">
        <v>10733.5</v>
      </c>
    </row>
    <row r="179" spans="1:20" x14ac:dyDescent="0.25">
      <c r="A179" s="2" t="s">
        <v>296</v>
      </c>
      <c r="B179" s="1" t="s">
        <v>297</v>
      </c>
      <c r="C179" s="12">
        <v>12357.9</v>
      </c>
      <c r="D179" s="12">
        <v>0</v>
      </c>
      <c r="E179" s="12">
        <v>915</v>
      </c>
      <c r="F179" s="12">
        <v>616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3900</v>
      </c>
      <c r="M179" s="12">
        <v>0</v>
      </c>
      <c r="N179" s="12">
        <f t="shared" si="4"/>
        <v>17788.900000000001</v>
      </c>
      <c r="O179" s="12">
        <v>2523.2800000000002</v>
      </c>
      <c r="P179" s="12">
        <v>0</v>
      </c>
      <c r="Q179" s="12">
        <v>1421.16</v>
      </c>
      <c r="R179" s="12">
        <v>1724.9600000000009</v>
      </c>
      <c r="S179" s="12">
        <f t="shared" si="5"/>
        <v>5669.4000000000015</v>
      </c>
      <c r="T179" s="12">
        <v>12119.5</v>
      </c>
    </row>
    <row r="180" spans="1:20" x14ac:dyDescent="0.25">
      <c r="A180" s="2" t="s">
        <v>298</v>
      </c>
      <c r="B180" s="1" t="s">
        <v>299</v>
      </c>
      <c r="C180" s="12">
        <v>15033</v>
      </c>
      <c r="D180" s="12">
        <v>400</v>
      </c>
      <c r="E180" s="12">
        <v>1093</v>
      </c>
      <c r="F180" s="12">
        <v>406.03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3900</v>
      </c>
      <c r="M180" s="12">
        <v>0</v>
      </c>
      <c r="N180" s="12">
        <f t="shared" ref="N180:N239" si="6">SUM(C180:M180)</f>
        <v>20832.03</v>
      </c>
      <c r="O180" s="12">
        <v>3192.74</v>
      </c>
      <c r="P180" s="12">
        <v>0</v>
      </c>
      <c r="Q180" s="12">
        <v>1728.8</v>
      </c>
      <c r="R180" s="12">
        <v>2105.489999999998</v>
      </c>
      <c r="S180" s="12">
        <f t="shared" ref="S180:S239" si="7">SUM(O180:R180)</f>
        <v>7027.0299999999979</v>
      </c>
      <c r="T180" s="12">
        <v>13805</v>
      </c>
    </row>
    <row r="181" spans="1:20" x14ac:dyDescent="0.25">
      <c r="A181" s="2" t="s">
        <v>300</v>
      </c>
      <c r="B181" s="1" t="s">
        <v>301</v>
      </c>
      <c r="C181" s="12">
        <v>12818.32</v>
      </c>
      <c r="D181" s="12">
        <v>0</v>
      </c>
      <c r="E181" s="12">
        <v>903</v>
      </c>
      <c r="F181" s="12">
        <v>274.5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3900</v>
      </c>
      <c r="M181" s="12">
        <v>0</v>
      </c>
      <c r="N181" s="12">
        <f t="shared" si="6"/>
        <v>17895.82</v>
      </c>
      <c r="O181" s="12">
        <v>1750.22</v>
      </c>
      <c r="P181" s="13">
        <v>-184.72</v>
      </c>
      <c r="Q181" s="12">
        <v>1474.88</v>
      </c>
      <c r="R181" s="12">
        <v>615.93999999999869</v>
      </c>
      <c r="S181" s="12">
        <f t="shared" si="7"/>
        <v>3656.3199999999988</v>
      </c>
      <c r="T181" s="12">
        <v>14239.5</v>
      </c>
    </row>
    <row r="182" spans="1:20" x14ac:dyDescent="0.25">
      <c r="A182" s="2" t="s">
        <v>408</v>
      </c>
      <c r="B182" s="1" t="s">
        <v>460</v>
      </c>
      <c r="C182" s="12">
        <v>13326.68</v>
      </c>
      <c r="D182" s="12">
        <v>0</v>
      </c>
      <c r="E182" s="12">
        <v>1016</v>
      </c>
      <c r="F182" s="12">
        <v>684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3304</v>
      </c>
      <c r="M182" s="12">
        <v>0</v>
      </c>
      <c r="N182" s="12">
        <f t="shared" si="6"/>
        <v>18330.68</v>
      </c>
      <c r="O182" s="12">
        <v>2639</v>
      </c>
      <c r="P182" s="12">
        <v>0</v>
      </c>
      <c r="Q182" s="12">
        <v>1535.94</v>
      </c>
      <c r="R182" s="12">
        <v>379.73999999999978</v>
      </c>
      <c r="S182" s="12">
        <f t="shared" si="7"/>
        <v>4554.68</v>
      </c>
      <c r="T182" s="12">
        <v>13776</v>
      </c>
    </row>
    <row r="183" spans="1:20" x14ac:dyDescent="0.25">
      <c r="A183" s="2" t="s">
        <v>410</v>
      </c>
      <c r="B183" s="1" t="s">
        <v>411</v>
      </c>
      <c r="C183" s="12">
        <v>12822</v>
      </c>
      <c r="D183" s="12">
        <v>200</v>
      </c>
      <c r="E183" s="12">
        <v>903</v>
      </c>
      <c r="F183" s="12">
        <v>366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3304</v>
      </c>
      <c r="M183" s="12">
        <v>0</v>
      </c>
      <c r="N183" s="12">
        <f t="shared" si="6"/>
        <v>17595</v>
      </c>
      <c r="O183" s="12">
        <v>1548</v>
      </c>
      <c r="P183" s="12">
        <v>0</v>
      </c>
      <c r="Q183" s="12">
        <v>1474.88</v>
      </c>
      <c r="R183" s="12">
        <v>380.11999999999898</v>
      </c>
      <c r="S183" s="12">
        <f t="shared" si="7"/>
        <v>3402.9999999999991</v>
      </c>
      <c r="T183" s="12">
        <v>14192</v>
      </c>
    </row>
    <row r="184" spans="1:20" x14ac:dyDescent="0.25">
      <c r="A184" s="2" t="s">
        <v>412</v>
      </c>
      <c r="B184" s="1" t="s">
        <v>413</v>
      </c>
      <c r="C184" s="12">
        <v>12825</v>
      </c>
      <c r="D184" s="12">
        <v>200</v>
      </c>
      <c r="E184" s="12">
        <v>903</v>
      </c>
      <c r="F184" s="12">
        <v>549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3304</v>
      </c>
      <c r="M184" s="12">
        <v>0</v>
      </c>
      <c r="N184" s="12">
        <f t="shared" si="6"/>
        <v>17781</v>
      </c>
      <c r="O184" s="12">
        <v>2521.59</v>
      </c>
      <c r="P184" s="12">
        <v>0</v>
      </c>
      <c r="Q184" s="12">
        <v>1474.88</v>
      </c>
      <c r="R184" s="12">
        <v>380.02999999999884</v>
      </c>
      <c r="S184" s="12">
        <f t="shared" si="7"/>
        <v>4376.4999999999991</v>
      </c>
      <c r="T184" s="12">
        <v>13404.5</v>
      </c>
    </row>
    <row r="185" spans="1:20" x14ac:dyDescent="0.25">
      <c r="A185" s="2" t="s">
        <v>438</v>
      </c>
      <c r="B185" s="1" t="s">
        <v>439</v>
      </c>
      <c r="C185" s="12">
        <v>12825</v>
      </c>
      <c r="D185" s="12">
        <v>0</v>
      </c>
      <c r="E185" s="12">
        <v>903</v>
      </c>
      <c r="F185" s="12">
        <v>530.70000000000005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2608</v>
      </c>
      <c r="M185" s="12">
        <v>0</v>
      </c>
      <c r="N185" s="12">
        <f t="shared" si="6"/>
        <v>16866.7</v>
      </c>
      <c r="O185" s="12">
        <v>2232.85</v>
      </c>
      <c r="P185" s="12">
        <v>0</v>
      </c>
      <c r="Q185" s="12">
        <v>1474.88</v>
      </c>
      <c r="R185" s="12">
        <v>299.97000000000116</v>
      </c>
      <c r="S185" s="12">
        <f t="shared" si="7"/>
        <v>4007.7000000000012</v>
      </c>
      <c r="T185" s="12">
        <v>12859</v>
      </c>
    </row>
    <row r="186" spans="1:20" x14ac:dyDescent="0.25">
      <c r="A186" s="14"/>
      <c r="B186" s="6"/>
      <c r="C186" s="6" t="s">
        <v>545</v>
      </c>
      <c r="D186" s="6" t="s">
        <v>545</v>
      </c>
      <c r="E186" s="6" t="s">
        <v>545</v>
      </c>
      <c r="F186" s="6" t="s">
        <v>545</v>
      </c>
      <c r="G186" s="6" t="s">
        <v>545</v>
      </c>
      <c r="H186" s="6" t="s">
        <v>545</v>
      </c>
      <c r="I186" s="6" t="s">
        <v>545</v>
      </c>
      <c r="J186" s="6" t="s">
        <v>545</v>
      </c>
      <c r="K186" s="6" t="s">
        <v>545</v>
      </c>
      <c r="L186" s="6" t="s">
        <v>545</v>
      </c>
      <c r="M186" s="6" t="s">
        <v>545</v>
      </c>
      <c r="N186" s="6" t="s">
        <v>545</v>
      </c>
      <c r="O186" s="6" t="s">
        <v>545</v>
      </c>
      <c r="P186" s="6" t="s">
        <v>545</v>
      </c>
      <c r="Q186" s="6" t="s">
        <v>545</v>
      </c>
      <c r="R186" s="6" t="s">
        <v>545</v>
      </c>
      <c r="S186" s="6" t="s">
        <v>545</v>
      </c>
      <c r="T186" s="6" t="s">
        <v>545</v>
      </c>
    </row>
    <row r="187" spans="1:20" x14ac:dyDescent="0.25">
      <c r="A187" s="11" t="s">
        <v>543</v>
      </c>
      <c r="C187" s="12"/>
      <c r="N187" s="12"/>
      <c r="S187" s="12"/>
    </row>
    <row r="188" spans="1:20" x14ac:dyDescent="0.25">
      <c r="A188" s="2" t="s">
        <v>302</v>
      </c>
      <c r="B188" s="1" t="s">
        <v>303</v>
      </c>
      <c r="C188" s="12">
        <v>13356</v>
      </c>
      <c r="D188" s="12">
        <v>0</v>
      </c>
      <c r="E188" s="12">
        <v>1016</v>
      </c>
      <c r="F188" s="12">
        <v>684</v>
      </c>
      <c r="G188" s="12">
        <v>616.1</v>
      </c>
      <c r="H188" s="12">
        <v>0</v>
      </c>
      <c r="I188" s="12">
        <v>0</v>
      </c>
      <c r="J188" s="12">
        <v>0</v>
      </c>
      <c r="K188" s="12">
        <v>0</v>
      </c>
      <c r="L188" s="12">
        <v>3900</v>
      </c>
      <c r="M188" s="12">
        <v>250</v>
      </c>
      <c r="N188" s="12">
        <f t="shared" si="6"/>
        <v>19822.099999999999</v>
      </c>
      <c r="O188" s="12">
        <v>2958.85</v>
      </c>
      <c r="P188" s="12">
        <v>0</v>
      </c>
      <c r="Q188" s="12">
        <v>1535.94</v>
      </c>
      <c r="R188" s="12">
        <v>6468.8099999999977</v>
      </c>
      <c r="S188" s="12">
        <f t="shared" si="7"/>
        <v>10963.599999999999</v>
      </c>
      <c r="T188" s="12">
        <v>8858.5</v>
      </c>
    </row>
    <row r="189" spans="1:20" x14ac:dyDescent="0.25">
      <c r="A189" s="2" t="s">
        <v>304</v>
      </c>
      <c r="B189" s="1" t="s">
        <v>305</v>
      </c>
      <c r="C189" s="12">
        <v>10979.1</v>
      </c>
      <c r="D189" s="12">
        <v>200</v>
      </c>
      <c r="E189" s="12">
        <v>737</v>
      </c>
      <c r="F189" s="12">
        <v>455</v>
      </c>
      <c r="G189" s="12">
        <v>492.88</v>
      </c>
      <c r="H189" s="12">
        <v>0</v>
      </c>
      <c r="I189" s="12">
        <v>0</v>
      </c>
      <c r="J189" s="12">
        <v>0</v>
      </c>
      <c r="K189" s="12">
        <v>0</v>
      </c>
      <c r="L189" s="12">
        <v>3900</v>
      </c>
      <c r="M189" s="12">
        <v>0</v>
      </c>
      <c r="N189" s="12">
        <f t="shared" si="6"/>
        <v>16763.98</v>
      </c>
      <c r="O189" s="12">
        <v>2304.34</v>
      </c>
      <c r="P189" s="12">
        <v>0</v>
      </c>
      <c r="Q189" s="12">
        <v>1262.5999999999999</v>
      </c>
      <c r="R189" s="12">
        <v>4411.0399999999991</v>
      </c>
      <c r="S189" s="12">
        <f t="shared" si="7"/>
        <v>7977.98</v>
      </c>
      <c r="T189" s="12">
        <v>8786</v>
      </c>
    </row>
    <row r="190" spans="1:20" x14ac:dyDescent="0.25">
      <c r="A190" s="2" t="s">
        <v>306</v>
      </c>
      <c r="B190" s="1" t="s">
        <v>307</v>
      </c>
      <c r="C190" s="12">
        <v>13356</v>
      </c>
      <c r="D190" s="12">
        <v>0</v>
      </c>
      <c r="E190" s="12">
        <v>1016</v>
      </c>
      <c r="F190" s="12">
        <v>684</v>
      </c>
      <c r="G190" s="12">
        <v>492.88</v>
      </c>
      <c r="H190" s="12">
        <v>0</v>
      </c>
      <c r="I190" s="12">
        <v>0</v>
      </c>
      <c r="J190" s="12">
        <v>0</v>
      </c>
      <c r="K190" s="12">
        <v>0</v>
      </c>
      <c r="L190" s="12">
        <v>3900</v>
      </c>
      <c r="M190" s="12">
        <v>250</v>
      </c>
      <c r="N190" s="12">
        <f t="shared" si="6"/>
        <v>19698.879999999997</v>
      </c>
      <c r="O190" s="12">
        <v>2931.24</v>
      </c>
      <c r="P190" s="12">
        <v>0</v>
      </c>
      <c r="Q190" s="12">
        <v>1535.94</v>
      </c>
      <c r="R190" s="12">
        <v>4617.6999999999971</v>
      </c>
      <c r="S190" s="12">
        <f t="shared" si="7"/>
        <v>9084.8799999999974</v>
      </c>
      <c r="T190" s="12">
        <v>10614</v>
      </c>
    </row>
    <row r="191" spans="1:20" x14ac:dyDescent="0.25">
      <c r="A191" s="2" t="s">
        <v>308</v>
      </c>
      <c r="B191" s="1" t="s">
        <v>309</v>
      </c>
      <c r="C191" s="12">
        <v>10608.3</v>
      </c>
      <c r="D191" s="12">
        <v>0</v>
      </c>
      <c r="E191" s="12">
        <v>737</v>
      </c>
      <c r="F191" s="12">
        <v>455</v>
      </c>
      <c r="G191" s="12">
        <v>369.66</v>
      </c>
      <c r="H191" s="12">
        <v>0</v>
      </c>
      <c r="I191" s="12">
        <v>0</v>
      </c>
      <c r="J191" s="12">
        <v>0</v>
      </c>
      <c r="K191" s="12">
        <v>0</v>
      </c>
      <c r="L191" s="12">
        <v>3900</v>
      </c>
      <c r="M191" s="12">
        <v>0</v>
      </c>
      <c r="N191" s="12">
        <f t="shared" si="6"/>
        <v>16069.96</v>
      </c>
      <c r="O191" s="12">
        <v>2162.1799999999998</v>
      </c>
      <c r="P191" s="12">
        <v>0</v>
      </c>
      <c r="Q191" s="12">
        <v>1262.5999999999999</v>
      </c>
      <c r="R191" s="12">
        <v>594.18000000000029</v>
      </c>
      <c r="S191" s="12">
        <f t="shared" si="7"/>
        <v>4018.96</v>
      </c>
      <c r="T191" s="12">
        <v>12051</v>
      </c>
    </row>
    <row r="192" spans="1:20" x14ac:dyDescent="0.25">
      <c r="A192" s="2" t="s">
        <v>310</v>
      </c>
      <c r="B192" s="1" t="s">
        <v>311</v>
      </c>
      <c r="C192" s="12">
        <v>13356</v>
      </c>
      <c r="D192" s="12">
        <v>0</v>
      </c>
      <c r="E192" s="12">
        <v>1016</v>
      </c>
      <c r="F192" s="12">
        <v>0</v>
      </c>
      <c r="G192" s="12">
        <v>246.44</v>
      </c>
      <c r="H192" s="12">
        <v>0</v>
      </c>
      <c r="I192" s="12">
        <v>0</v>
      </c>
      <c r="J192" s="12">
        <v>0</v>
      </c>
      <c r="K192" s="12">
        <v>0</v>
      </c>
      <c r="L192" s="12">
        <v>3900</v>
      </c>
      <c r="M192" s="12">
        <v>0</v>
      </c>
      <c r="N192" s="12">
        <f t="shared" si="6"/>
        <v>18518.440000000002</v>
      </c>
      <c r="O192" s="12">
        <v>385.66</v>
      </c>
      <c r="P192" s="13">
        <v>-173.22</v>
      </c>
      <c r="Q192" s="12">
        <v>1535.94</v>
      </c>
      <c r="R192" s="12">
        <v>7045.5600000000013</v>
      </c>
      <c r="S192" s="12">
        <f t="shared" si="7"/>
        <v>8793.9400000000023</v>
      </c>
      <c r="T192" s="12">
        <v>9724.5</v>
      </c>
    </row>
    <row r="193" spans="1:20" x14ac:dyDescent="0.25">
      <c r="A193" s="2" t="s">
        <v>312</v>
      </c>
      <c r="B193" s="1" t="s">
        <v>313</v>
      </c>
      <c r="C193" s="12">
        <v>10970.48</v>
      </c>
      <c r="D193" s="12">
        <v>0</v>
      </c>
      <c r="E193" s="12">
        <v>737</v>
      </c>
      <c r="F193" s="12">
        <v>455</v>
      </c>
      <c r="G193" s="12">
        <v>246.44</v>
      </c>
      <c r="H193" s="12">
        <v>0</v>
      </c>
      <c r="I193" s="12">
        <v>0</v>
      </c>
      <c r="J193" s="12">
        <v>0</v>
      </c>
      <c r="K193" s="12">
        <v>0</v>
      </c>
      <c r="L193" s="12">
        <v>3900</v>
      </c>
      <c r="M193" s="12">
        <v>0</v>
      </c>
      <c r="N193" s="12">
        <f t="shared" si="6"/>
        <v>16308.92</v>
      </c>
      <c r="O193" s="12">
        <v>2207.15</v>
      </c>
      <c r="P193" s="12">
        <v>0</v>
      </c>
      <c r="Q193" s="12">
        <v>1262.5999999999999</v>
      </c>
      <c r="R193" s="12">
        <v>8274.67</v>
      </c>
      <c r="S193" s="12">
        <f t="shared" si="7"/>
        <v>11744.42</v>
      </c>
      <c r="T193" s="12">
        <v>4564.5</v>
      </c>
    </row>
    <row r="194" spans="1:20" x14ac:dyDescent="0.25">
      <c r="A194" s="2" t="s">
        <v>314</v>
      </c>
      <c r="B194" s="1" t="s">
        <v>315</v>
      </c>
      <c r="C194" s="12">
        <v>10979.1</v>
      </c>
      <c r="D194" s="12">
        <v>400</v>
      </c>
      <c r="E194" s="12">
        <v>737</v>
      </c>
      <c r="F194" s="12">
        <v>455</v>
      </c>
      <c r="G194" s="12">
        <v>246.44</v>
      </c>
      <c r="H194" s="12">
        <v>0</v>
      </c>
      <c r="I194" s="12">
        <v>0</v>
      </c>
      <c r="J194" s="12">
        <v>0</v>
      </c>
      <c r="K194" s="12">
        <v>0</v>
      </c>
      <c r="L194" s="12">
        <v>3900</v>
      </c>
      <c r="M194" s="12">
        <v>0</v>
      </c>
      <c r="N194" s="12">
        <f t="shared" si="6"/>
        <v>16717.54</v>
      </c>
      <c r="O194" s="12">
        <v>2294.44</v>
      </c>
      <c r="P194" s="12">
        <v>0</v>
      </c>
      <c r="Q194" s="12">
        <v>1253.97</v>
      </c>
      <c r="R194" s="12">
        <v>3944.130000000001</v>
      </c>
      <c r="S194" s="12">
        <f t="shared" si="7"/>
        <v>7492.5400000000009</v>
      </c>
      <c r="T194" s="12">
        <v>9225</v>
      </c>
    </row>
    <row r="195" spans="1:20" x14ac:dyDescent="0.25">
      <c r="A195" s="2" t="s">
        <v>316</v>
      </c>
      <c r="B195" s="1" t="s">
        <v>317</v>
      </c>
      <c r="C195" s="12">
        <v>13334.92</v>
      </c>
      <c r="D195" s="12">
        <v>0</v>
      </c>
      <c r="E195" s="12">
        <v>1016</v>
      </c>
      <c r="F195" s="12">
        <v>684</v>
      </c>
      <c r="G195" s="12">
        <v>246.44</v>
      </c>
      <c r="H195" s="12">
        <v>0</v>
      </c>
      <c r="I195" s="12">
        <v>0</v>
      </c>
      <c r="J195" s="12">
        <v>0</v>
      </c>
      <c r="K195" s="12">
        <v>0</v>
      </c>
      <c r="L195" s="12">
        <v>3900</v>
      </c>
      <c r="M195" s="12">
        <v>0</v>
      </c>
      <c r="N195" s="12">
        <f t="shared" si="6"/>
        <v>19181.36</v>
      </c>
      <c r="O195" s="12">
        <v>2820.71</v>
      </c>
      <c r="P195" s="12">
        <v>0</v>
      </c>
      <c r="Q195" s="12">
        <v>1535.94</v>
      </c>
      <c r="R195" s="12">
        <v>7027.2100000000009</v>
      </c>
      <c r="S195" s="12">
        <f t="shared" si="7"/>
        <v>11383.86</v>
      </c>
      <c r="T195" s="12">
        <v>7797.5</v>
      </c>
    </row>
    <row r="196" spans="1:20" x14ac:dyDescent="0.25">
      <c r="A196" s="2" t="s">
        <v>318</v>
      </c>
      <c r="B196" s="1" t="s">
        <v>319</v>
      </c>
      <c r="C196" s="12">
        <v>13342.7</v>
      </c>
      <c r="D196" s="12">
        <v>0</v>
      </c>
      <c r="E196" s="12">
        <v>1016</v>
      </c>
      <c r="F196" s="12">
        <v>684</v>
      </c>
      <c r="G196" s="12">
        <v>246.44</v>
      </c>
      <c r="H196" s="12">
        <v>0</v>
      </c>
      <c r="I196" s="12">
        <v>0</v>
      </c>
      <c r="J196" s="12">
        <v>0</v>
      </c>
      <c r="K196" s="12">
        <v>0</v>
      </c>
      <c r="L196" s="12">
        <v>3900</v>
      </c>
      <c r="M196" s="12">
        <v>0</v>
      </c>
      <c r="N196" s="12">
        <f t="shared" si="6"/>
        <v>19189.14</v>
      </c>
      <c r="O196" s="12">
        <v>2822.36</v>
      </c>
      <c r="P196" s="12">
        <v>0</v>
      </c>
      <c r="Q196" s="12">
        <v>1535.94</v>
      </c>
      <c r="R196" s="12">
        <v>5494.84</v>
      </c>
      <c r="S196" s="12">
        <f t="shared" si="7"/>
        <v>9853.14</v>
      </c>
      <c r="T196" s="12">
        <v>9336</v>
      </c>
    </row>
    <row r="197" spans="1:20" x14ac:dyDescent="0.25">
      <c r="A197" s="2" t="s">
        <v>320</v>
      </c>
      <c r="B197" s="1" t="s">
        <v>321</v>
      </c>
      <c r="C197" s="12">
        <v>13356</v>
      </c>
      <c r="D197" s="12">
        <v>0</v>
      </c>
      <c r="E197" s="12">
        <v>1016</v>
      </c>
      <c r="F197" s="12">
        <v>684</v>
      </c>
      <c r="G197" s="12">
        <v>246.44</v>
      </c>
      <c r="H197" s="12">
        <v>0</v>
      </c>
      <c r="I197" s="12">
        <v>0</v>
      </c>
      <c r="J197" s="12">
        <v>0</v>
      </c>
      <c r="K197" s="12">
        <v>0</v>
      </c>
      <c r="L197" s="12">
        <v>3900</v>
      </c>
      <c r="M197" s="12">
        <v>0</v>
      </c>
      <c r="N197" s="12">
        <f t="shared" si="6"/>
        <v>19202.440000000002</v>
      </c>
      <c r="O197" s="12">
        <v>2825.2</v>
      </c>
      <c r="P197" s="12">
        <v>0</v>
      </c>
      <c r="Q197" s="12">
        <v>1535.94</v>
      </c>
      <c r="R197" s="12">
        <v>621.30000000000291</v>
      </c>
      <c r="S197" s="12">
        <f t="shared" si="7"/>
        <v>4982.4400000000023</v>
      </c>
      <c r="T197" s="12">
        <v>14220</v>
      </c>
    </row>
    <row r="198" spans="1:20" x14ac:dyDescent="0.25">
      <c r="A198" s="2" t="s">
        <v>322</v>
      </c>
      <c r="B198" s="1" t="s">
        <v>323</v>
      </c>
      <c r="C198" s="12">
        <v>13356</v>
      </c>
      <c r="D198" s="12">
        <v>0</v>
      </c>
      <c r="E198" s="12">
        <v>1016</v>
      </c>
      <c r="F198" s="12">
        <v>684</v>
      </c>
      <c r="G198" s="12">
        <v>246.44</v>
      </c>
      <c r="H198" s="12">
        <v>0</v>
      </c>
      <c r="I198" s="12">
        <v>0</v>
      </c>
      <c r="J198" s="12">
        <v>0</v>
      </c>
      <c r="K198" s="12">
        <v>0</v>
      </c>
      <c r="L198" s="12">
        <v>3900</v>
      </c>
      <c r="M198" s="12">
        <v>0</v>
      </c>
      <c r="N198" s="12">
        <f t="shared" si="6"/>
        <v>19202.440000000002</v>
      </c>
      <c r="O198" s="12">
        <v>2825.2</v>
      </c>
      <c r="P198" s="12">
        <v>0</v>
      </c>
      <c r="Q198" s="12">
        <v>1535.94</v>
      </c>
      <c r="R198" s="12">
        <v>5692.8000000000029</v>
      </c>
      <c r="S198" s="12">
        <f t="shared" si="7"/>
        <v>10053.940000000002</v>
      </c>
      <c r="T198" s="12">
        <v>9148.5</v>
      </c>
    </row>
    <row r="199" spans="1:20" x14ac:dyDescent="0.25">
      <c r="A199" s="2" t="s">
        <v>324</v>
      </c>
      <c r="B199" s="1" t="s">
        <v>325</v>
      </c>
      <c r="C199" s="12">
        <v>13347.15</v>
      </c>
      <c r="D199" s="12">
        <v>0</v>
      </c>
      <c r="E199" s="12">
        <v>1016</v>
      </c>
      <c r="F199" s="12">
        <v>684</v>
      </c>
      <c r="G199" s="12">
        <v>246.44</v>
      </c>
      <c r="H199" s="12">
        <v>0</v>
      </c>
      <c r="I199" s="12">
        <v>0</v>
      </c>
      <c r="J199" s="12">
        <v>0</v>
      </c>
      <c r="K199" s="12">
        <v>0</v>
      </c>
      <c r="L199" s="12">
        <v>3900</v>
      </c>
      <c r="M199" s="12">
        <v>0</v>
      </c>
      <c r="N199" s="12">
        <f t="shared" si="6"/>
        <v>19193.59</v>
      </c>
      <c r="O199" s="12">
        <v>2823.31</v>
      </c>
      <c r="P199" s="12">
        <v>0</v>
      </c>
      <c r="Q199" s="12">
        <v>1535.94</v>
      </c>
      <c r="R199" s="12">
        <v>6202.84</v>
      </c>
      <c r="S199" s="12">
        <f t="shared" si="7"/>
        <v>10562.09</v>
      </c>
      <c r="T199" s="12">
        <v>8631.5</v>
      </c>
    </row>
    <row r="200" spans="1:20" x14ac:dyDescent="0.25">
      <c r="A200" s="2" t="s">
        <v>326</v>
      </c>
      <c r="B200" s="1" t="s">
        <v>327</v>
      </c>
      <c r="C200" s="12">
        <v>13334.84</v>
      </c>
      <c r="D200" s="12">
        <v>0</v>
      </c>
      <c r="E200" s="12">
        <v>1016</v>
      </c>
      <c r="F200" s="12">
        <v>684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3900</v>
      </c>
      <c r="M200" s="12">
        <v>0</v>
      </c>
      <c r="N200" s="12">
        <f t="shared" si="6"/>
        <v>18934.84</v>
      </c>
      <c r="O200" s="12">
        <v>2768.04</v>
      </c>
      <c r="P200" s="12">
        <v>0</v>
      </c>
      <c r="Q200" s="12">
        <v>1535.94</v>
      </c>
      <c r="R200" s="12">
        <v>3221.3600000000006</v>
      </c>
      <c r="S200" s="12">
        <f t="shared" si="7"/>
        <v>7525.34</v>
      </c>
      <c r="T200" s="12">
        <v>11409.5</v>
      </c>
    </row>
    <row r="201" spans="1:20" x14ac:dyDescent="0.25">
      <c r="A201" s="2" t="s">
        <v>328</v>
      </c>
      <c r="B201" s="1" t="s">
        <v>329</v>
      </c>
      <c r="C201" s="12">
        <v>13342.1</v>
      </c>
      <c r="D201" s="12">
        <v>0</v>
      </c>
      <c r="E201" s="12">
        <v>1016</v>
      </c>
      <c r="F201" s="12">
        <v>684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3900</v>
      </c>
      <c r="M201" s="12">
        <v>0</v>
      </c>
      <c r="N201" s="12">
        <f t="shared" si="6"/>
        <v>18942.099999999999</v>
      </c>
      <c r="O201" s="12">
        <v>2769.59</v>
      </c>
      <c r="P201" s="12">
        <v>0</v>
      </c>
      <c r="Q201" s="12">
        <v>1535.94</v>
      </c>
      <c r="R201" s="12">
        <v>621.06999999999789</v>
      </c>
      <c r="S201" s="12">
        <f t="shared" si="7"/>
        <v>4926.5999999999985</v>
      </c>
      <c r="T201" s="12">
        <v>14015.5</v>
      </c>
    </row>
    <row r="202" spans="1:20" x14ac:dyDescent="0.25">
      <c r="A202" s="2" t="s">
        <v>330</v>
      </c>
      <c r="B202" s="1" t="s">
        <v>331</v>
      </c>
      <c r="C202" s="12">
        <v>13356</v>
      </c>
      <c r="D202" s="12">
        <v>0</v>
      </c>
      <c r="E202" s="12">
        <v>1016</v>
      </c>
      <c r="F202" s="12">
        <v>684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3900</v>
      </c>
      <c r="M202" s="12">
        <v>0</v>
      </c>
      <c r="N202" s="12">
        <f t="shared" si="6"/>
        <v>18956</v>
      </c>
      <c r="O202" s="12">
        <v>2772.56</v>
      </c>
      <c r="P202" s="12">
        <v>0</v>
      </c>
      <c r="Q202" s="12">
        <v>1535.94</v>
      </c>
      <c r="R202" s="12">
        <v>621</v>
      </c>
      <c r="S202" s="12">
        <f t="shared" si="7"/>
        <v>4929.5</v>
      </c>
      <c r="T202" s="12">
        <v>14026.5</v>
      </c>
    </row>
    <row r="203" spans="1:20" x14ac:dyDescent="0.25">
      <c r="A203" s="2" t="s">
        <v>332</v>
      </c>
      <c r="B203" s="1" t="s">
        <v>333</v>
      </c>
      <c r="C203" s="12">
        <v>13342.7</v>
      </c>
      <c r="D203" s="12">
        <v>0</v>
      </c>
      <c r="E203" s="12">
        <v>1016</v>
      </c>
      <c r="F203" s="12">
        <v>684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3900</v>
      </c>
      <c r="M203" s="12">
        <v>0</v>
      </c>
      <c r="N203" s="12">
        <f t="shared" si="6"/>
        <v>18942.7</v>
      </c>
      <c r="O203" s="12">
        <v>2769.72</v>
      </c>
      <c r="P203" s="12">
        <v>0</v>
      </c>
      <c r="Q203" s="12">
        <v>1535.94</v>
      </c>
      <c r="R203" s="12">
        <v>1471.0400000000009</v>
      </c>
      <c r="S203" s="12">
        <f t="shared" si="7"/>
        <v>5776.7000000000007</v>
      </c>
      <c r="T203" s="12">
        <v>13166</v>
      </c>
    </row>
    <row r="204" spans="1:20" x14ac:dyDescent="0.25">
      <c r="A204" s="2" t="s">
        <v>334</v>
      </c>
      <c r="B204" s="1" t="s">
        <v>335</v>
      </c>
      <c r="C204" s="12">
        <v>13342.72</v>
      </c>
      <c r="D204" s="12">
        <v>0</v>
      </c>
      <c r="E204" s="12">
        <v>1016</v>
      </c>
      <c r="F204" s="12">
        <v>684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3900</v>
      </c>
      <c r="M204" s="12">
        <v>0</v>
      </c>
      <c r="N204" s="12">
        <f t="shared" si="6"/>
        <v>18942.72</v>
      </c>
      <c r="O204" s="12">
        <v>2769.73</v>
      </c>
      <c r="P204" s="12">
        <v>0</v>
      </c>
      <c r="Q204" s="12">
        <v>1535.94</v>
      </c>
      <c r="R204" s="12">
        <v>4569.0500000000011</v>
      </c>
      <c r="S204" s="12">
        <f t="shared" si="7"/>
        <v>8874.7200000000012</v>
      </c>
      <c r="T204" s="12">
        <v>10068</v>
      </c>
    </row>
    <row r="205" spans="1:20" x14ac:dyDescent="0.25">
      <c r="A205" s="2" t="s">
        <v>336</v>
      </c>
      <c r="B205" s="1" t="s">
        <v>337</v>
      </c>
      <c r="C205" s="12">
        <v>12756</v>
      </c>
      <c r="D205" s="12">
        <v>0</v>
      </c>
      <c r="E205" s="12">
        <v>1016</v>
      </c>
      <c r="F205" s="12">
        <v>684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3900</v>
      </c>
      <c r="M205" s="12">
        <v>0</v>
      </c>
      <c r="N205" s="12">
        <f t="shared" si="6"/>
        <v>18356</v>
      </c>
      <c r="O205" s="12">
        <v>2644.4</v>
      </c>
      <c r="P205" s="12">
        <v>0</v>
      </c>
      <c r="Q205" s="12">
        <v>1466.97</v>
      </c>
      <c r="R205" s="12">
        <v>3376.630000000001</v>
      </c>
      <c r="S205" s="12">
        <f t="shared" si="7"/>
        <v>7488.0000000000009</v>
      </c>
      <c r="T205" s="12">
        <v>10868</v>
      </c>
    </row>
    <row r="206" spans="1:20" x14ac:dyDescent="0.25">
      <c r="A206" s="2" t="s">
        <v>414</v>
      </c>
      <c r="B206" s="1" t="s">
        <v>415</v>
      </c>
      <c r="C206" s="12">
        <v>13356</v>
      </c>
      <c r="D206" s="12">
        <v>0</v>
      </c>
      <c r="E206" s="12">
        <v>609.48</v>
      </c>
      <c r="F206" s="12">
        <v>410.4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2826</v>
      </c>
      <c r="M206" s="12">
        <v>0</v>
      </c>
      <c r="N206" s="12">
        <f t="shared" si="6"/>
        <v>17201.879999999997</v>
      </c>
      <c r="O206" s="12">
        <v>2397.89</v>
      </c>
      <c r="P206" s="12">
        <v>0</v>
      </c>
      <c r="Q206" s="12">
        <v>1535.94</v>
      </c>
      <c r="R206" s="12">
        <v>325.04999999999745</v>
      </c>
      <c r="S206" s="12">
        <f t="shared" si="7"/>
        <v>4258.8799999999974</v>
      </c>
      <c r="T206" s="12">
        <v>12943</v>
      </c>
    </row>
    <row r="207" spans="1:20" x14ac:dyDescent="0.25">
      <c r="A207" s="2" t="s">
        <v>440</v>
      </c>
      <c r="B207" s="1" t="s">
        <v>441</v>
      </c>
      <c r="C207" s="12">
        <v>13356</v>
      </c>
      <c r="D207" s="12">
        <v>0</v>
      </c>
      <c r="E207" s="12">
        <v>1016</v>
      </c>
      <c r="F207" s="12">
        <v>684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2348</v>
      </c>
      <c r="M207" s="12">
        <v>0</v>
      </c>
      <c r="N207" s="12">
        <f t="shared" si="6"/>
        <v>17404</v>
      </c>
      <c r="O207" s="12">
        <v>2441.06</v>
      </c>
      <c r="P207" s="12">
        <v>0</v>
      </c>
      <c r="Q207" s="12">
        <v>1535.94</v>
      </c>
      <c r="R207" s="12">
        <v>270</v>
      </c>
      <c r="S207" s="12">
        <f t="shared" si="7"/>
        <v>4247</v>
      </c>
      <c r="T207" s="12">
        <v>13157</v>
      </c>
    </row>
    <row r="208" spans="1:20" x14ac:dyDescent="0.25">
      <c r="A208" s="2" t="s">
        <v>456</v>
      </c>
      <c r="B208" s="1" t="s">
        <v>457</v>
      </c>
      <c r="C208" s="12">
        <v>13356</v>
      </c>
      <c r="D208" s="12">
        <v>0</v>
      </c>
      <c r="E208" s="12">
        <v>1016</v>
      </c>
      <c r="F208" s="12">
        <v>684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2070</v>
      </c>
      <c r="M208" s="12">
        <v>0</v>
      </c>
      <c r="N208" s="12">
        <f t="shared" si="6"/>
        <v>17126</v>
      </c>
      <c r="O208" s="12">
        <v>2381.67</v>
      </c>
      <c r="P208" s="12">
        <v>0</v>
      </c>
      <c r="Q208" s="12">
        <v>1535.94</v>
      </c>
      <c r="R208" s="12">
        <v>238.38999999999942</v>
      </c>
      <c r="S208" s="12">
        <f t="shared" si="7"/>
        <v>4156</v>
      </c>
      <c r="T208" s="12">
        <v>12970</v>
      </c>
    </row>
    <row r="209" spans="1:20" x14ac:dyDescent="0.25">
      <c r="A209" s="14"/>
      <c r="B209" s="6"/>
      <c r="C209" s="6" t="s">
        <v>545</v>
      </c>
      <c r="D209" s="6" t="s">
        <v>545</v>
      </c>
      <c r="E209" s="6" t="s">
        <v>545</v>
      </c>
      <c r="F209" s="6" t="s">
        <v>545</v>
      </c>
      <c r="G209" s="6" t="s">
        <v>545</v>
      </c>
      <c r="H209" s="6" t="s">
        <v>545</v>
      </c>
      <c r="I209" s="6" t="s">
        <v>545</v>
      </c>
      <c r="J209" s="6" t="s">
        <v>545</v>
      </c>
      <c r="K209" s="6" t="s">
        <v>545</v>
      </c>
      <c r="L209" s="6" t="s">
        <v>545</v>
      </c>
      <c r="M209" s="6" t="s">
        <v>545</v>
      </c>
      <c r="N209" s="6" t="s">
        <v>545</v>
      </c>
      <c r="O209" s="6" t="s">
        <v>545</v>
      </c>
      <c r="P209" s="6" t="s">
        <v>545</v>
      </c>
      <c r="Q209" s="6" t="s">
        <v>545</v>
      </c>
      <c r="R209" s="6" t="s">
        <v>545</v>
      </c>
      <c r="S209" s="6" t="s">
        <v>545</v>
      </c>
      <c r="T209" s="6" t="s">
        <v>545</v>
      </c>
    </row>
    <row r="210" spans="1:20" x14ac:dyDescent="0.25">
      <c r="A210" s="11" t="s">
        <v>544</v>
      </c>
      <c r="C210" s="12"/>
      <c r="N210" s="12"/>
      <c r="S210" s="12"/>
    </row>
    <row r="211" spans="1:20" x14ac:dyDescent="0.25">
      <c r="A211" s="2" t="s">
        <v>338</v>
      </c>
      <c r="B211" s="1" t="s">
        <v>339</v>
      </c>
      <c r="C211" s="12">
        <v>10979.1</v>
      </c>
      <c r="D211" s="12">
        <v>0</v>
      </c>
      <c r="E211" s="12">
        <v>737</v>
      </c>
      <c r="F211" s="12">
        <v>455</v>
      </c>
      <c r="G211" s="12">
        <v>739.32</v>
      </c>
      <c r="H211" s="12">
        <v>0</v>
      </c>
      <c r="I211" s="12">
        <v>0</v>
      </c>
      <c r="J211" s="12">
        <v>0</v>
      </c>
      <c r="K211" s="12">
        <v>0</v>
      </c>
      <c r="L211" s="12">
        <v>3900</v>
      </c>
      <c r="M211" s="12">
        <v>0</v>
      </c>
      <c r="N211" s="12">
        <f t="shared" si="6"/>
        <v>16810.419999999998</v>
      </c>
      <c r="O211" s="12">
        <v>2314.2600000000002</v>
      </c>
      <c r="P211" s="12">
        <v>0</v>
      </c>
      <c r="Q211" s="12">
        <v>1262.5999999999999</v>
      </c>
      <c r="R211" s="12">
        <v>597.05999999999767</v>
      </c>
      <c r="S211" s="12">
        <f t="shared" si="7"/>
        <v>4173.9199999999983</v>
      </c>
      <c r="T211" s="12">
        <v>12636.5</v>
      </c>
    </row>
    <row r="212" spans="1:20" x14ac:dyDescent="0.25">
      <c r="A212" s="2" t="s">
        <v>340</v>
      </c>
      <c r="B212" s="1" t="s">
        <v>341</v>
      </c>
      <c r="C212" s="12">
        <v>13356</v>
      </c>
      <c r="D212" s="12">
        <v>0</v>
      </c>
      <c r="E212" s="12">
        <v>1016</v>
      </c>
      <c r="F212" s="12">
        <v>684</v>
      </c>
      <c r="G212" s="12">
        <v>492.88</v>
      </c>
      <c r="H212" s="12">
        <v>0</v>
      </c>
      <c r="I212" s="12">
        <v>0</v>
      </c>
      <c r="J212" s="12">
        <v>0</v>
      </c>
      <c r="K212" s="12">
        <v>0</v>
      </c>
      <c r="L212" s="12">
        <v>3900</v>
      </c>
      <c r="M212" s="12">
        <v>250</v>
      </c>
      <c r="N212" s="12">
        <f t="shared" si="6"/>
        <v>19698.879999999997</v>
      </c>
      <c r="O212" s="12">
        <v>2931.24</v>
      </c>
      <c r="P212" s="12">
        <v>0</v>
      </c>
      <c r="Q212" s="12">
        <v>1535.94</v>
      </c>
      <c r="R212" s="12">
        <v>7006.6999999999971</v>
      </c>
      <c r="S212" s="12">
        <f t="shared" si="7"/>
        <v>11473.879999999997</v>
      </c>
      <c r="T212" s="12">
        <v>8225</v>
      </c>
    </row>
    <row r="213" spans="1:20" x14ac:dyDescent="0.25">
      <c r="A213" s="2" t="s">
        <v>342</v>
      </c>
      <c r="B213" s="1" t="s">
        <v>343</v>
      </c>
      <c r="C213" s="12">
        <v>10979.1</v>
      </c>
      <c r="D213" s="12">
        <v>400</v>
      </c>
      <c r="E213" s="12">
        <v>737</v>
      </c>
      <c r="F213" s="12">
        <v>455</v>
      </c>
      <c r="G213" s="12">
        <v>492.88</v>
      </c>
      <c r="H213" s="12">
        <v>0</v>
      </c>
      <c r="I213" s="12">
        <v>0</v>
      </c>
      <c r="J213" s="12">
        <v>0</v>
      </c>
      <c r="K213" s="12">
        <v>0</v>
      </c>
      <c r="L213" s="12">
        <v>3900</v>
      </c>
      <c r="M213" s="12">
        <v>0</v>
      </c>
      <c r="N213" s="12">
        <f t="shared" si="6"/>
        <v>16963.98</v>
      </c>
      <c r="O213" s="12">
        <v>2347.06</v>
      </c>
      <c r="P213" s="12">
        <v>0</v>
      </c>
      <c r="Q213" s="12">
        <v>1262.5999999999999</v>
      </c>
      <c r="R213" s="12">
        <v>597.31999999999971</v>
      </c>
      <c r="S213" s="12">
        <f t="shared" si="7"/>
        <v>4206.9799999999996</v>
      </c>
      <c r="T213" s="12">
        <v>12757</v>
      </c>
    </row>
    <row r="214" spans="1:20" x14ac:dyDescent="0.25">
      <c r="A214" s="2" t="s">
        <v>344</v>
      </c>
      <c r="B214" s="1" t="s">
        <v>345</v>
      </c>
      <c r="C214" s="12">
        <v>13356</v>
      </c>
      <c r="D214" s="12">
        <v>0</v>
      </c>
      <c r="E214" s="12">
        <v>1016</v>
      </c>
      <c r="F214" s="12">
        <v>684</v>
      </c>
      <c r="G214" s="12">
        <v>369.66</v>
      </c>
      <c r="H214" s="12">
        <v>0</v>
      </c>
      <c r="I214" s="12">
        <v>0</v>
      </c>
      <c r="J214" s="12">
        <v>0</v>
      </c>
      <c r="K214" s="12">
        <v>0</v>
      </c>
      <c r="L214" s="12">
        <v>3900</v>
      </c>
      <c r="M214" s="12">
        <v>250</v>
      </c>
      <c r="N214" s="12">
        <f t="shared" si="6"/>
        <v>19575.66</v>
      </c>
      <c r="O214" s="12">
        <v>2904.92</v>
      </c>
      <c r="P214" s="12">
        <v>0</v>
      </c>
      <c r="Q214" s="12">
        <v>1535.94</v>
      </c>
      <c r="R214" s="12">
        <v>4680.7999999999993</v>
      </c>
      <c r="S214" s="12">
        <f t="shared" si="7"/>
        <v>9121.66</v>
      </c>
      <c r="T214" s="12">
        <v>10454</v>
      </c>
    </row>
    <row r="215" spans="1:20" x14ac:dyDescent="0.25">
      <c r="A215" s="2" t="s">
        <v>346</v>
      </c>
      <c r="B215" s="1" t="s">
        <v>347</v>
      </c>
      <c r="C215" s="12">
        <v>13356</v>
      </c>
      <c r="D215" s="12">
        <v>0</v>
      </c>
      <c r="E215" s="12">
        <v>1016</v>
      </c>
      <c r="F215" s="12">
        <v>684</v>
      </c>
      <c r="G215" s="12">
        <v>246.44</v>
      </c>
      <c r="H215" s="12">
        <v>0</v>
      </c>
      <c r="I215" s="12">
        <v>0</v>
      </c>
      <c r="J215" s="12">
        <v>0</v>
      </c>
      <c r="K215" s="12">
        <v>0</v>
      </c>
      <c r="L215" s="12">
        <v>3900</v>
      </c>
      <c r="M215" s="12">
        <v>0</v>
      </c>
      <c r="N215" s="12">
        <f t="shared" si="6"/>
        <v>19202.440000000002</v>
      </c>
      <c r="O215" s="12">
        <v>2825.2</v>
      </c>
      <c r="P215" s="12">
        <v>0</v>
      </c>
      <c r="Q215" s="12">
        <v>1535.94</v>
      </c>
      <c r="R215" s="12">
        <v>2680.3000000000029</v>
      </c>
      <c r="S215" s="12">
        <f t="shared" si="7"/>
        <v>7041.4400000000023</v>
      </c>
      <c r="T215" s="12">
        <v>12161</v>
      </c>
    </row>
    <row r="216" spans="1:20" x14ac:dyDescent="0.25">
      <c r="A216" s="2" t="s">
        <v>348</v>
      </c>
      <c r="B216" s="1" t="s">
        <v>349</v>
      </c>
      <c r="C216" s="12">
        <v>10679.1</v>
      </c>
      <c r="D216" s="12">
        <v>200</v>
      </c>
      <c r="E216" s="12">
        <v>737</v>
      </c>
      <c r="F216" s="12">
        <v>455</v>
      </c>
      <c r="G216" s="12">
        <v>246.44</v>
      </c>
      <c r="H216" s="12">
        <v>0</v>
      </c>
      <c r="I216" s="12">
        <v>0</v>
      </c>
      <c r="J216" s="12">
        <v>0</v>
      </c>
      <c r="K216" s="12">
        <v>0</v>
      </c>
      <c r="L216" s="12">
        <v>3900</v>
      </c>
      <c r="M216" s="12">
        <v>0</v>
      </c>
      <c r="N216" s="12">
        <f t="shared" si="6"/>
        <v>16217.54</v>
      </c>
      <c r="O216" s="12">
        <v>2187.64</v>
      </c>
      <c r="P216" s="12">
        <v>0</v>
      </c>
      <c r="Q216" s="12">
        <v>1262.5999999999999</v>
      </c>
      <c r="R216" s="12">
        <v>5842.3000000000011</v>
      </c>
      <c r="S216" s="12">
        <f t="shared" si="7"/>
        <v>9292.5400000000009</v>
      </c>
      <c r="T216" s="12">
        <v>6925</v>
      </c>
    </row>
    <row r="217" spans="1:20" x14ac:dyDescent="0.25">
      <c r="A217" s="2" t="s">
        <v>350</v>
      </c>
      <c r="B217" s="1" t="s">
        <v>351</v>
      </c>
      <c r="C217" s="12">
        <v>13356</v>
      </c>
      <c r="D217" s="12">
        <v>0</v>
      </c>
      <c r="E217" s="12">
        <v>1016</v>
      </c>
      <c r="F217" s="12">
        <v>684</v>
      </c>
      <c r="G217" s="12">
        <v>246.44</v>
      </c>
      <c r="H217" s="12">
        <v>1187.94</v>
      </c>
      <c r="I217" s="12">
        <v>0</v>
      </c>
      <c r="J217" s="12">
        <v>0</v>
      </c>
      <c r="K217" s="12">
        <v>0</v>
      </c>
      <c r="L217" s="12">
        <v>3900</v>
      </c>
      <c r="M217" s="12">
        <v>0</v>
      </c>
      <c r="N217" s="12">
        <f t="shared" si="6"/>
        <v>20390.38</v>
      </c>
      <c r="O217" s="12">
        <v>2996.06</v>
      </c>
      <c r="P217" s="12">
        <v>0</v>
      </c>
      <c r="Q217" s="12">
        <v>1535.94</v>
      </c>
      <c r="R217" s="12">
        <v>4772.880000000001</v>
      </c>
      <c r="S217" s="12">
        <f t="shared" si="7"/>
        <v>9304.880000000001</v>
      </c>
      <c r="T217" s="12">
        <v>11085.5</v>
      </c>
    </row>
    <row r="218" spans="1:20" x14ac:dyDescent="0.25">
      <c r="A218" s="2" t="s">
        <v>352</v>
      </c>
      <c r="B218" s="1" t="s">
        <v>353</v>
      </c>
      <c r="C218" s="12">
        <v>13356</v>
      </c>
      <c r="D218" s="12">
        <v>0</v>
      </c>
      <c r="E218" s="12">
        <v>1016</v>
      </c>
      <c r="F218" s="12">
        <v>364.8</v>
      </c>
      <c r="G218" s="12">
        <v>246.44</v>
      </c>
      <c r="H218" s="12">
        <v>0</v>
      </c>
      <c r="I218" s="12">
        <v>0</v>
      </c>
      <c r="J218" s="12">
        <v>0</v>
      </c>
      <c r="K218" s="12">
        <v>0</v>
      </c>
      <c r="L218" s="12">
        <v>3900</v>
      </c>
      <c r="M218" s="12">
        <v>0</v>
      </c>
      <c r="N218" s="12">
        <f t="shared" si="6"/>
        <v>18883.239999999998</v>
      </c>
      <c r="O218" s="12">
        <v>1861.16</v>
      </c>
      <c r="P218" s="13">
        <v>-143.82</v>
      </c>
      <c r="Q218" s="12">
        <v>1535.94</v>
      </c>
      <c r="R218" s="12">
        <v>617.95999999999731</v>
      </c>
      <c r="S218" s="12">
        <f t="shared" si="7"/>
        <v>3871.2399999999975</v>
      </c>
      <c r="T218" s="12">
        <v>15012</v>
      </c>
    </row>
    <row r="219" spans="1:20" x14ac:dyDescent="0.25">
      <c r="A219" s="2" t="s">
        <v>354</v>
      </c>
      <c r="B219" s="1" t="s">
        <v>355</v>
      </c>
      <c r="C219" s="12">
        <v>14207.3</v>
      </c>
      <c r="D219" s="12">
        <v>0</v>
      </c>
      <c r="E219" s="12">
        <v>1016</v>
      </c>
      <c r="F219" s="12">
        <v>684</v>
      </c>
      <c r="G219" s="12">
        <v>246.44</v>
      </c>
      <c r="H219" s="12">
        <v>0</v>
      </c>
      <c r="I219" s="12">
        <v>0</v>
      </c>
      <c r="J219" s="12">
        <v>0</v>
      </c>
      <c r="K219" s="12">
        <v>0</v>
      </c>
      <c r="L219" s="12">
        <v>3900</v>
      </c>
      <c r="M219" s="12">
        <v>0</v>
      </c>
      <c r="N219" s="12">
        <f t="shared" si="6"/>
        <v>20053.739999999998</v>
      </c>
      <c r="O219" s="12">
        <v>2821.13</v>
      </c>
      <c r="P219" s="12">
        <v>0</v>
      </c>
      <c r="Q219" s="12">
        <v>1535.94</v>
      </c>
      <c r="R219" s="12">
        <v>7103.1699999999983</v>
      </c>
      <c r="S219" s="12">
        <f t="shared" si="7"/>
        <v>11460.239999999998</v>
      </c>
      <c r="T219" s="12">
        <v>8593.5</v>
      </c>
    </row>
    <row r="220" spans="1:20" x14ac:dyDescent="0.25">
      <c r="A220" s="2" t="s">
        <v>356</v>
      </c>
      <c r="B220" s="1" t="s">
        <v>357</v>
      </c>
      <c r="C220" s="12">
        <v>10803.9</v>
      </c>
      <c r="D220" s="12">
        <v>0</v>
      </c>
      <c r="E220" s="12">
        <v>784</v>
      </c>
      <c r="F220" s="12">
        <v>499</v>
      </c>
      <c r="G220" s="12">
        <v>246.44</v>
      </c>
      <c r="H220" s="12">
        <v>0</v>
      </c>
      <c r="I220" s="12">
        <v>0</v>
      </c>
      <c r="J220" s="12">
        <v>0</v>
      </c>
      <c r="K220" s="12">
        <v>0</v>
      </c>
      <c r="L220" s="12">
        <v>3900</v>
      </c>
      <c r="M220" s="12">
        <v>0</v>
      </c>
      <c r="N220" s="12">
        <f t="shared" si="6"/>
        <v>16233.34</v>
      </c>
      <c r="O220" s="12">
        <v>2191</v>
      </c>
      <c r="P220" s="12">
        <v>0</v>
      </c>
      <c r="Q220" s="12">
        <v>1242.44</v>
      </c>
      <c r="R220" s="12">
        <v>448.89999999999964</v>
      </c>
      <c r="S220" s="12">
        <f t="shared" si="7"/>
        <v>3882.3399999999997</v>
      </c>
      <c r="T220" s="12">
        <v>12351</v>
      </c>
    </row>
    <row r="221" spans="1:20" x14ac:dyDescent="0.25">
      <c r="A221" s="2" t="s">
        <v>358</v>
      </c>
      <c r="B221" s="1" t="s">
        <v>359</v>
      </c>
      <c r="C221" s="12">
        <v>13356</v>
      </c>
      <c r="D221" s="12">
        <v>0</v>
      </c>
      <c r="E221" s="12">
        <v>1016</v>
      </c>
      <c r="F221" s="12">
        <v>684</v>
      </c>
      <c r="G221" s="12">
        <v>246.44</v>
      </c>
      <c r="H221" s="12">
        <v>0</v>
      </c>
      <c r="I221" s="12">
        <v>0</v>
      </c>
      <c r="J221" s="12">
        <v>0</v>
      </c>
      <c r="K221" s="12">
        <v>0</v>
      </c>
      <c r="L221" s="12">
        <v>3900</v>
      </c>
      <c r="M221" s="12">
        <v>0</v>
      </c>
      <c r="N221" s="12">
        <f t="shared" si="6"/>
        <v>19202.440000000002</v>
      </c>
      <c r="O221" s="12">
        <v>2825.2</v>
      </c>
      <c r="P221" s="12">
        <v>0</v>
      </c>
      <c r="Q221" s="12">
        <v>1535.94</v>
      </c>
      <c r="R221" s="12">
        <v>5103.8000000000029</v>
      </c>
      <c r="S221" s="12">
        <f t="shared" si="7"/>
        <v>9464.9400000000023</v>
      </c>
      <c r="T221" s="12">
        <v>9737.5</v>
      </c>
    </row>
    <row r="222" spans="1:20" x14ac:dyDescent="0.25">
      <c r="A222" s="2" t="s">
        <v>360</v>
      </c>
      <c r="B222" s="1" t="s">
        <v>361</v>
      </c>
      <c r="C222" s="12">
        <v>13356</v>
      </c>
      <c r="D222" s="12">
        <v>0</v>
      </c>
      <c r="E222" s="12">
        <v>1016</v>
      </c>
      <c r="F222" s="12">
        <v>684</v>
      </c>
      <c r="G222" s="12">
        <v>246.44</v>
      </c>
      <c r="H222" s="12">
        <v>270.58999999999997</v>
      </c>
      <c r="I222" s="12">
        <v>0</v>
      </c>
      <c r="J222" s="12">
        <v>0</v>
      </c>
      <c r="K222" s="12">
        <v>0</v>
      </c>
      <c r="L222" s="12">
        <v>3900</v>
      </c>
      <c r="M222" s="12">
        <v>0</v>
      </c>
      <c r="N222" s="12">
        <f t="shared" si="6"/>
        <v>19473.03</v>
      </c>
      <c r="O222" s="12">
        <v>2854.1</v>
      </c>
      <c r="P222" s="12">
        <v>0</v>
      </c>
      <c r="Q222" s="12">
        <v>1535.94</v>
      </c>
      <c r="R222" s="12">
        <v>4842.989999999998</v>
      </c>
      <c r="S222" s="12">
        <f t="shared" si="7"/>
        <v>9233.0299999999988</v>
      </c>
      <c r="T222" s="12">
        <v>10240</v>
      </c>
    </row>
    <row r="223" spans="1:20" x14ac:dyDescent="0.25">
      <c r="A223" s="2" t="s">
        <v>362</v>
      </c>
      <c r="B223" s="1" t="s">
        <v>363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4352</v>
      </c>
      <c r="J223" s="12">
        <v>1088</v>
      </c>
      <c r="K223" s="12">
        <v>10909.81</v>
      </c>
      <c r="L223" s="12">
        <v>0</v>
      </c>
      <c r="M223" s="12">
        <v>0</v>
      </c>
      <c r="N223" s="12">
        <f t="shared" si="6"/>
        <v>16349.81</v>
      </c>
      <c r="O223" s="12">
        <f>356.99+1788.92</f>
        <v>2145.91</v>
      </c>
      <c r="P223" s="12">
        <v>0</v>
      </c>
      <c r="Q223" s="12">
        <v>0</v>
      </c>
      <c r="R223" s="12">
        <v>1572.3999999999996</v>
      </c>
      <c r="S223" s="12">
        <f t="shared" si="7"/>
        <v>3718.3099999999995</v>
      </c>
      <c r="T223" s="12">
        <v>12631.5</v>
      </c>
    </row>
    <row r="224" spans="1:20" x14ac:dyDescent="0.25">
      <c r="A224" s="2" t="s">
        <v>364</v>
      </c>
      <c r="B224" s="1" t="s">
        <v>365</v>
      </c>
      <c r="C224" s="12">
        <v>13356</v>
      </c>
      <c r="D224" s="12">
        <v>0</v>
      </c>
      <c r="E224" s="12">
        <v>1016</v>
      </c>
      <c r="F224" s="12">
        <v>684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3900</v>
      </c>
      <c r="M224" s="12">
        <v>0</v>
      </c>
      <c r="N224" s="12">
        <f t="shared" si="6"/>
        <v>18956</v>
      </c>
      <c r="O224" s="12">
        <v>2772.56</v>
      </c>
      <c r="P224" s="12">
        <v>0</v>
      </c>
      <c r="Q224" s="12">
        <v>1535.94</v>
      </c>
      <c r="R224" s="12">
        <v>6217</v>
      </c>
      <c r="S224" s="12">
        <f t="shared" si="7"/>
        <v>10525.5</v>
      </c>
      <c r="T224" s="12">
        <v>8430.5</v>
      </c>
    </row>
    <row r="225" spans="1:20" x14ac:dyDescent="0.25">
      <c r="A225" s="2" t="s">
        <v>366</v>
      </c>
      <c r="B225" s="1" t="s">
        <v>367</v>
      </c>
      <c r="C225" s="12">
        <v>13986.9</v>
      </c>
      <c r="D225" s="12">
        <v>400</v>
      </c>
      <c r="E225" s="12">
        <v>788</v>
      </c>
      <c r="F225" s="12">
        <v>468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3900</v>
      </c>
      <c r="M225" s="12">
        <v>0</v>
      </c>
      <c r="N225" s="12">
        <f t="shared" si="6"/>
        <v>19542.900000000001</v>
      </c>
      <c r="O225" s="12">
        <v>2897.92</v>
      </c>
      <c r="P225" s="12">
        <v>0</v>
      </c>
      <c r="Q225" s="12">
        <v>1608.5</v>
      </c>
      <c r="R225" s="12">
        <v>2944.4800000000014</v>
      </c>
      <c r="S225" s="12">
        <f t="shared" si="7"/>
        <v>7450.9000000000015</v>
      </c>
      <c r="T225" s="12">
        <v>12092</v>
      </c>
    </row>
    <row r="226" spans="1:20" x14ac:dyDescent="0.25">
      <c r="A226" s="2" t="s">
        <v>368</v>
      </c>
      <c r="B226" s="1" t="s">
        <v>369</v>
      </c>
      <c r="C226" s="12">
        <v>13356</v>
      </c>
      <c r="D226" s="12">
        <v>0</v>
      </c>
      <c r="E226" s="12">
        <v>1016</v>
      </c>
      <c r="F226" s="12">
        <v>684</v>
      </c>
      <c r="G226" s="12">
        <v>0</v>
      </c>
      <c r="H226" s="12">
        <v>529.29</v>
      </c>
      <c r="I226" s="12">
        <v>0</v>
      </c>
      <c r="J226" s="12">
        <v>0</v>
      </c>
      <c r="K226" s="12">
        <v>0</v>
      </c>
      <c r="L226" s="12">
        <v>3900</v>
      </c>
      <c r="M226" s="12">
        <v>0</v>
      </c>
      <c r="N226" s="12">
        <f t="shared" si="6"/>
        <v>19485.29</v>
      </c>
      <c r="O226" s="12">
        <v>2829.09</v>
      </c>
      <c r="P226" s="12">
        <v>0</v>
      </c>
      <c r="Q226" s="12">
        <v>1535.94</v>
      </c>
      <c r="R226" s="12">
        <v>3027.26</v>
      </c>
      <c r="S226" s="12">
        <f t="shared" si="7"/>
        <v>7392.2900000000009</v>
      </c>
      <c r="T226" s="12">
        <v>12093</v>
      </c>
    </row>
    <row r="227" spans="1:20" x14ac:dyDescent="0.25">
      <c r="A227" s="2" t="s">
        <v>370</v>
      </c>
      <c r="B227" s="1" t="s">
        <v>371</v>
      </c>
      <c r="C227" s="12">
        <v>13356</v>
      </c>
      <c r="D227" s="12">
        <v>0</v>
      </c>
      <c r="E227" s="12">
        <v>1016</v>
      </c>
      <c r="F227" s="12">
        <v>684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3900</v>
      </c>
      <c r="M227" s="12">
        <v>0</v>
      </c>
      <c r="N227" s="12">
        <f t="shared" si="6"/>
        <v>18956</v>
      </c>
      <c r="O227" s="12">
        <v>2772.56</v>
      </c>
      <c r="P227" s="12">
        <v>0</v>
      </c>
      <c r="Q227" s="12">
        <v>1535.94</v>
      </c>
      <c r="R227" s="12">
        <v>3745</v>
      </c>
      <c r="S227" s="12">
        <f t="shared" si="7"/>
        <v>8053.5</v>
      </c>
      <c r="T227" s="12">
        <v>10902.5</v>
      </c>
    </row>
    <row r="228" spans="1:20" x14ac:dyDescent="0.25">
      <c r="A228" s="2" t="s">
        <v>372</v>
      </c>
      <c r="B228" s="1" t="s">
        <v>373</v>
      </c>
      <c r="C228" s="12">
        <v>13356</v>
      </c>
      <c r="D228" s="12">
        <v>0</v>
      </c>
      <c r="E228" s="12">
        <v>1016</v>
      </c>
      <c r="F228" s="12">
        <v>684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3900</v>
      </c>
      <c r="M228" s="12">
        <v>0</v>
      </c>
      <c r="N228" s="12">
        <f t="shared" si="6"/>
        <v>18956</v>
      </c>
      <c r="O228" s="12">
        <v>2772.56</v>
      </c>
      <c r="P228" s="12">
        <v>0</v>
      </c>
      <c r="Q228" s="12">
        <v>1536.44</v>
      </c>
      <c r="R228" s="12">
        <v>6458.5</v>
      </c>
      <c r="S228" s="12">
        <f t="shared" si="7"/>
        <v>10767.5</v>
      </c>
      <c r="T228" s="12">
        <v>8188.5</v>
      </c>
    </row>
    <row r="229" spans="1:20" x14ac:dyDescent="0.25">
      <c r="A229" s="2" t="s">
        <v>378</v>
      </c>
      <c r="B229" s="1" t="s">
        <v>379</v>
      </c>
      <c r="C229" s="12">
        <v>14304.9</v>
      </c>
      <c r="D229" s="12">
        <v>0</v>
      </c>
      <c r="E229" s="12">
        <v>1046</v>
      </c>
      <c r="F229" s="12">
        <v>666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3900</v>
      </c>
      <c r="M229" s="12">
        <v>0</v>
      </c>
      <c r="N229" s="12">
        <f t="shared" si="6"/>
        <v>19916.900000000001</v>
      </c>
      <c r="O229" s="12">
        <v>2980.12</v>
      </c>
      <c r="P229" s="12">
        <v>0</v>
      </c>
      <c r="Q229" s="12">
        <v>1645.06</v>
      </c>
      <c r="R229" s="12">
        <v>1458.7200000000012</v>
      </c>
      <c r="S229" s="12">
        <f t="shared" si="7"/>
        <v>6083.9000000000015</v>
      </c>
      <c r="T229" s="12">
        <v>13833</v>
      </c>
    </row>
    <row r="230" spans="1:20" x14ac:dyDescent="0.25">
      <c r="A230" s="2" t="s">
        <v>380</v>
      </c>
      <c r="B230" s="1" t="s">
        <v>381</v>
      </c>
      <c r="C230" s="12">
        <v>12892.34</v>
      </c>
      <c r="D230" s="12">
        <v>0</v>
      </c>
      <c r="E230" s="12">
        <v>1016</v>
      </c>
      <c r="F230" s="12">
        <v>684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3900</v>
      </c>
      <c r="M230" s="12">
        <v>0</v>
      </c>
      <c r="N230" s="12">
        <f t="shared" si="6"/>
        <v>18492.34</v>
      </c>
      <c r="O230" s="12">
        <v>2673.53</v>
      </c>
      <c r="P230" s="12">
        <v>0</v>
      </c>
      <c r="Q230" s="12">
        <v>1535.94</v>
      </c>
      <c r="R230" s="12">
        <v>620.86999999999898</v>
      </c>
      <c r="S230" s="12">
        <f t="shared" si="7"/>
        <v>4830.3399999999992</v>
      </c>
      <c r="T230" s="12">
        <v>13662</v>
      </c>
    </row>
    <row r="231" spans="1:20" x14ac:dyDescent="0.25">
      <c r="A231" s="2" t="s">
        <v>382</v>
      </c>
      <c r="B231" s="1" t="s">
        <v>383</v>
      </c>
      <c r="C231" s="12">
        <v>13356</v>
      </c>
      <c r="D231" s="12">
        <v>0</v>
      </c>
      <c r="E231" s="12">
        <v>1016</v>
      </c>
      <c r="F231" s="12">
        <v>684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3900</v>
      </c>
      <c r="M231" s="12">
        <v>0</v>
      </c>
      <c r="N231" s="12">
        <f t="shared" si="6"/>
        <v>18956</v>
      </c>
      <c r="O231" s="12">
        <v>2772.56</v>
      </c>
      <c r="P231" s="12">
        <v>0</v>
      </c>
      <c r="Q231" s="12">
        <v>1535.94</v>
      </c>
      <c r="R231" s="12">
        <v>621</v>
      </c>
      <c r="S231" s="12">
        <f t="shared" si="7"/>
        <v>4929.5</v>
      </c>
      <c r="T231" s="12">
        <v>14026.5</v>
      </c>
    </row>
    <row r="232" spans="1:20" x14ac:dyDescent="0.25">
      <c r="A232" s="2" t="s">
        <v>384</v>
      </c>
      <c r="B232" s="1" t="s">
        <v>385</v>
      </c>
      <c r="C232" s="12">
        <v>13356</v>
      </c>
      <c r="D232" s="12">
        <v>0</v>
      </c>
      <c r="E232" s="12">
        <v>1016</v>
      </c>
      <c r="F232" s="12">
        <v>684</v>
      </c>
      <c r="G232" s="12">
        <v>0</v>
      </c>
      <c r="H232" s="12">
        <v>135.30000000000001</v>
      </c>
      <c r="I232" s="12">
        <v>0</v>
      </c>
      <c r="J232" s="12">
        <v>0</v>
      </c>
      <c r="K232" s="12">
        <v>0</v>
      </c>
      <c r="L232" s="12">
        <v>3900</v>
      </c>
      <c r="M232" s="12">
        <v>0</v>
      </c>
      <c r="N232" s="12">
        <f t="shared" si="6"/>
        <v>19091.3</v>
      </c>
      <c r="O232" s="12">
        <v>2787.01</v>
      </c>
      <c r="P232" s="12">
        <v>0</v>
      </c>
      <c r="Q232" s="12">
        <v>1535.94</v>
      </c>
      <c r="R232" s="12">
        <v>2265.3499999999985</v>
      </c>
      <c r="S232" s="12">
        <f t="shared" si="7"/>
        <v>6588.2999999999993</v>
      </c>
      <c r="T232" s="12">
        <v>12503</v>
      </c>
    </row>
    <row r="233" spans="1:20" x14ac:dyDescent="0.25">
      <c r="A233" s="2" t="s">
        <v>386</v>
      </c>
      <c r="B233" s="1" t="s">
        <v>387</v>
      </c>
      <c r="C233" s="12">
        <v>15033</v>
      </c>
      <c r="D233" s="12">
        <v>400</v>
      </c>
      <c r="E233" s="12">
        <v>1093</v>
      </c>
      <c r="F233" s="12">
        <v>679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3900</v>
      </c>
      <c r="M233" s="12">
        <v>0</v>
      </c>
      <c r="N233" s="12">
        <f t="shared" si="6"/>
        <v>21105</v>
      </c>
      <c r="O233" s="12">
        <v>3246.73</v>
      </c>
      <c r="P233" s="12">
        <v>0</v>
      </c>
      <c r="Q233" s="12">
        <v>1728.8</v>
      </c>
      <c r="R233" s="12">
        <v>3163.4700000000012</v>
      </c>
      <c r="S233" s="12">
        <f t="shared" si="7"/>
        <v>8139.0000000000009</v>
      </c>
      <c r="T233" s="12">
        <v>12966</v>
      </c>
    </row>
    <row r="234" spans="1:20" x14ac:dyDescent="0.25">
      <c r="A234" s="2" t="s">
        <v>388</v>
      </c>
      <c r="B234" s="1" t="s">
        <v>389</v>
      </c>
      <c r="C234" s="12">
        <v>13356</v>
      </c>
      <c r="D234" s="12">
        <v>0</v>
      </c>
      <c r="E234" s="12">
        <v>1016</v>
      </c>
      <c r="F234" s="12">
        <v>593.57000000000005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3900</v>
      </c>
      <c r="M234" s="12">
        <v>0</v>
      </c>
      <c r="N234" s="12">
        <f t="shared" si="6"/>
        <v>18865.57</v>
      </c>
      <c r="O234" s="12">
        <v>2364.3200000000002</v>
      </c>
      <c r="P234" s="12">
        <v>0</v>
      </c>
      <c r="Q234" s="12">
        <v>1535.94</v>
      </c>
      <c r="R234" s="12">
        <v>448.80999999999949</v>
      </c>
      <c r="S234" s="12">
        <f t="shared" si="7"/>
        <v>4349.07</v>
      </c>
      <c r="T234" s="12">
        <v>14516.5</v>
      </c>
    </row>
    <row r="235" spans="1:20" x14ac:dyDescent="0.25">
      <c r="A235" s="2" t="s">
        <v>390</v>
      </c>
      <c r="B235" s="1" t="s">
        <v>391</v>
      </c>
      <c r="C235" s="12">
        <v>13342.09</v>
      </c>
      <c r="D235" s="12">
        <v>0</v>
      </c>
      <c r="E235" s="12">
        <v>1016</v>
      </c>
      <c r="F235" s="12">
        <v>684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3900</v>
      </c>
      <c r="M235" s="12">
        <v>0</v>
      </c>
      <c r="N235" s="12">
        <f t="shared" si="6"/>
        <v>18942.09</v>
      </c>
      <c r="O235" s="12">
        <v>2769.59</v>
      </c>
      <c r="P235" s="12">
        <v>0</v>
      </c>
      <c r="Q235" s="12">
        <v>1535.94</v>
      </c>
      <c r="R235" s="12">
        <v>448.55999999999949</v>
      </c>
      <c r="S235" s="12">
        <f t="shared" si="7"/>
        <v>4754.09</v>
      </c>
      <c r="T235" s="12">
        <v>14188</v>
      </c>
    </row>
    <row r="236" spans="1:20" x14ac:dyDescent="0.25">
      <c r="A236" s="2" t="s">
        <v>442</v>
      </c>
      <c r="B236" s="1" t="s">
        <v>443</v>
      </c>
      <c r="C236" s="12">
        <v>10979.1</v>
      </c>
      <c r="D236" s="12">
        <v>400</v>
      </c>
      <c r="E236" s="12">
        <v>737</v>
      </c>
      <c r="F236" s="12">
        <v>455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2687</v>
      </c>
      <c r="M236" s="12">
        <v>0</v>
      </c>
      <c r="N236" s="12">
        <f t="shared" si="6"/>
        <v>15258.1</v>
      </c>
      <c r="O236" s="12">
        <v>1982.7</v>
      </c>
      <c r="P236" s="12">
        <v>0</v>
      </c>
      <c r="Q236" s="12">
        <v>1262.5999999999999</v>
      </c>
      <c r="R236" s="12">
        <v>309.29999999999927</v>
      </c>
      <c r="S236" s="12">
        <f t="shared" si="7"/>
        <v>3554.5999999999995</v>
      </c>
      <c r="T236" s="12">
        <v>11703.5</v>
      </c>
    </row>
    <row r="237" spans="1:20" x14ac:dyDescent="0.25">
      <c r="A237" s="2" t="s">
        <v>444</v>
      </c>
      <c r="B237" s="1" t="s">
        <v>445</v>
      </c>
      <c r="C237" s="12">
        <v>13283.47</v>
      </c>
      <c r="D237" s="12">
        <v>0</v>
      </c>
      <c r="E237" s="12">
        <v>1016</v>
      </c>
      <c r="F237" s="12">
        <v>684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2687</v>
      </c>
      <c r="M237" s="12">
        <v>0</v>
      </c>
      <c r="N237" s="12">
        <f t="shared" si="6"/>
        <v>17670.47</v>
      </c>
      <c r="O237" s="12">
        <v>2497.98</v>
      </c>
      <c r="P237" s="12">
        <v>0</v>
      </c>
      <c r="Q237" s="12">
        <v>1535.94</v>
      </c>
      <c r="R237" s="12">
        <v>309.05000000000109</v>
      </c>
      <c r="S237" s="12">
        <f t="shared" si="7"/>
        <v>4342.9700000000012</v>
      </c>
      <c r="T237" s="12">
        <v>13327.5</v>
      </c>
    </row>
    <row r="238" spans="1:20" x14ac:dyDescent="0.25">
      <c r="A238" s="2" t="s">
        <v>446</v>
      </c>
      <c r="B238" s="1" t="s">
        <v>447</v>
      </c>
      <c r="C238" s="12">
        <v>13356</v>
      </c>
      <c r="D238" s="12">
        <v>0</v>
      </c>
      <c r="E238" s="12">
        <v>1016</v>
      </c>
      <c r="F238" s="12">
        <v>684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2647</v>
      </c>
      <c r="M238" s="12">
        <v>0</v>
      </c>
      <c r="N238" s="12">
        <f t="shared" si="6"/>
        <v>17703</v>
      </c>
      <c r="O238" s="12">
        <v>2504.92</v>
      </c>
      <c r="P238" s="12">
        <v>0</v>
      </c>
      <c r="Q238" s="12">
        <v>1535.94</v>
      </c>
      <c r="R238" s="12">
        <v>304.63999999999942</v>
      </c>
      <c r="S238" s="12">
        <f t="shared" si="7"/>
        <v>4345.5</v>
      </c>
      <c r="T238" s="12">
        <v>13357.5</v>
      </c>
    </row>
    <row r="239" spans="1:20" x14ac:dyDescent="0.25">
      <c r="A239" s="2" t="s">
        <v>448</v>
      </c>
      <c r="B239" s="1" t="s">
        <v>449</v>
      </c>
      <c r="C239" s="12">
        <v>13356</v>
      </c>
      <c r="D239" s="12">
        <v>0</v>
      </c>
      <c r="E239" s="12">
        <v>1016</v>
      </c>
      <c r="F239" s="12">
        <v>684</v>
      </c>
      <c r="G239" s="12">
        <v>0</v>
      </c>
      <c r="H239" s="12">
        <v>0</v>
      </c>
      <c r="I239" s="12">
        <v>1092.48</v>
      </c>
      <c r="J239" s="12">
        <v>273.11</v>
      </c>
      <c r="K239" s="12">
        <v>9353.42</v>
      </c>
      <c r="L239" s="12">
        <v>2647</v>
      </c>
      <c r="M239" s="12">
        <v>0</v>
      </c>
      <c r="N239" s="12">
        <f t="shared" si="6"/>
        <v>28422.010000000002</v>
      </c>
      <c r="O239" s="12">
        <f>2738.28+1456.48</f>
        <v>4194.76</v>
      </c>
      <c r="P239" s="12">
        <v>0</v>
      </c>
      <c r="Q239" s="12">
        <v>1535.94</v>
      </c>
      <c r="R239" s="12">
        <v>304.31000000000131</v>
      </c>
      <c r="S239" s="12">
        <f t="shared" si="7"/>
        <v>6035.010000000002</v>
      </c>
      <c r="T239" s="12">
        <v>22387</v>
      </c>
    </row>
    <row r="240" spans="1:20" x14ac:dyDescent="0.25">
      <c r="A240" s="2" t="s">
        <v>452</v>
      </c>
      <c r="B240" s="1" t="s">
        <v>453</v>
      </c>
      <c r="C240" s="12">
        <v>13356</v>
      </c>
      <c r="D240" s="12">
        <v>0</v>
      </c>
      <c r="E240" s="12">
        <v>1016</v>
      </c>
      <c r="F240" s="12">
        <v>684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2349</v>
      </c>
      <c r="M240" s="12">
        <v>0</v>
      </c>
      <c r="N240" s="12">
        <f t="shared" ref="N240:N246" si="8">SUM(C240:M240)</f>
        <v>17405</v>
      </c>
      <c r="O240" s="12">
        <v>2441.27</v>
      </c>
      <c r="P240" s="12">
        <v>0</v>
      </c>
      <c r="Q240" s="12">
        <v>1535.94</v>
      </c>
      <c r="R240" s="12">
        <v>270.29000000000087</v>
      </c>
      <c r="S240" s="12">
        <f t="shared" ref="S240:S246" si="9">SUM(O240:R240)</f>
        <v>4247.5000000000009</v>
      </c>
      <c r="T240" s="12">
        <v>13157.5</v>
      </c>
    </row>
    <row r="241" spans="1:20" x14ac:dyDescent="0.25">
      <c r="A241" s="2" t="s">
        <v>461</v>
      </c>
      <c r="B241" s="1" t="s">
        <v>462</v>
      </c>
      <c r="C241" s="12">
        <v>6828</v>
      </c>
      <c r="D241" s="12">
        <v>0</v>
      </c>
      <c r="E241" s="12">
        <v>508</v>
      </c>
      <c r="F241" s="12">
        <v>342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f t="shared" si="8"/>
        <v>7678</v>
      </c>
      <c r="O241" s="12">
        <v>1001.8</v>
      </c>
      <c r="P241" s="12">
        <v>0</v>
      </c>
      <c r="Q241" s="12">
        <v>785.22</v>
      </c>
      <c r="R241" s="12">
        <v>-2.0000000000436557E-2</v>
      </c>
      <c r="S241" s="12">
        <f t="shared" si="9"/>
        <v>1786.9999999999995</v>
      </c>
      <c r="T241" s="12">
        <v>5891</v>
      </c>
    </row>
    <row r="242" spans="1:20" x14ac:dyDescent="0.25">
      <c r="A242" s="2" t="s">
        <v>463</v>
      </c>
      <c r="B242" s="1" t="s">
        <v>464</v>
      </c>
      <c r="C242" s="12">
        <v>6828</v>
      </c>
      <c r="D242" s="12">
        <v>0</v>
      </c>
      <c r="E242" s="12">
        <v>508</v>
      </c>
      <c r="F242" s="12">
        <v>342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f t="shared" si="8"/>
        <v>7678</v>
      </c>
      <c r="O242" s="12">
        <v>1001.8</v>
      </c>
      <c r="P242" s="12">
        <v>0</v>
      </c>
      <c r="Q242" s="12">
        <v>785.22</v>
      </c>
      <c r="R242" s="12">
        <v>-2.0000000000436557E-2</v>
      </c>
      <c r="S242" s="12">
        <f t="shared" si="9"/>
        <v>1786.9999999999995</v>
      </c>
      <c r="T242" s="12">
        <v>5891</v>
      </c>
    </row>
    <row r="243" spans="1:20" x14ac:dyDescent="0.25">
      <c r="A243" s="2" t="s">
        <v>465</v>
      </c>
      <c r="B243" s="1" t="s">
        <v>466</v>
      </c>
      <c r="C243" s="12">
        <v>6828</v>
      </c>
      <c r="D243" s="12">
        <v>0</v>
      </c>
      <c r="E243" s="12">
        <v>508</v>
      </c>
      <c r="F243" s="12">
        <v>342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f t="shared" si="8"/>
        <v>7678</v>
      </c>
      <c r="O243" s="12">
        <v>1001.8</v>
      </c>
      <c r="P243" s="12">
        <v>0</v>
      </c>
      <c r="Q243" s="12">
        <v>785.22</v>
      </c>
      <c r="R243" s="12">
        <v>-2.0000000000436557E-2</v>
      </c>
      <c r="S243" s="12">
        <f t="shared" si="9"/>
        <v>1786.9999999999995</v>
      </c>
      <c r="T243" s="12">
        <v>5891</v>
      </c>
    </row>
    <row r="244" spans="1:20" x14ac:dyDescent="0.25">
      <c r="A244" s="14"/>
      <c r="B244" s="6"/>
      <c r="C244" s="6" t="s">
        <v>545</v>
      </c>
      <c r="D244" s="6" t="s">
        <v>545</v>
      </c>
      <c r="E244" s="6" t="s">
        <v>545</v>
      </c>
      <c r="F244" s="6" t="s">
        <v>545</v>
      </c>
      <c r="G244" s="6" t="s">
        <v>545</v>
      </c>
      <c r="H244" s="6" t="s">
        <v>545</v>
      </c>
      <c r="I244" s="6" t="s">
        <v>545</v>
      </c>
      <c r="J244" s="6" t="s">
        <v>545</v>
      </c>
      <c r="K244" s="6" t="s">
        <v>545</v>
      </c>
      <c r="L244" s="6" t="s">
        <v>545</v>
      </c>
      <c r="M244" s="6" t="s">
        <v>545</v>
      </c>
      <c r="N244" s="6" t="s">
        <v>545</v>
      </c>
      <c r="O244" s="6" t="s">
        <v>545</v>
      </c>
      <c r="P244" s="6" t="s">
        <v>545</v>
      </c>
      <c r="Q244" s="6" t="s">
        <v>545</v>
      </c>
      <c r="R244" s="6" t="s">
        <v>545</v>
      </c>
      <c r="S244" s="6" t="s">
        <v>545</v>
      </c>
      <c r="T244" s="6" t="s">
        <v>545</v>
      </c>
    </row>
    <row r="245" spans="1:20" x14ac:dyDescent="0.25">
      <c r="A245" s="11" t="s">
        <v>554</v>
      </c>
      <c r="C245" s="12"/>
      <c r="N245" s="12"/>
      <c r="S245" s="12"/>
    </row>
    <row r="246" spans="1:20" x14ac:dyDescent="0.25">
      <c r="A246" s="2" t="s">
        <v>418</v>
      </c>
      <c r="B246" s="1" t="s">
        <v>419</v>
      </c>
      <c r="C246" s="12">
        <v>29713.8</v>
      </c>
      <c r="D246" s="12">
        <v>0</v>
      </c>
      <c r="E246" s="12">
        <v>1074.48</v>
      </c>
      <c r="F246" s="12">
        <v>723.8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f t="shared" si="8"/>
        <v>31512.079999999998</v>
      </c>
      <c r="O246" s="12">
        <v>5618.9</v>
      </c>
      <c r="P246" s="12">
        <v>0</v>
      </c>
      <c r="Q246" s="12">
        <v>3417.08</v>
      </c>
      <c r="R246" s="12">
        <v>-0.40000000000145519</v>
      </c>
      <c r="S246" s="12">
        <f t="shared" si="9"/>
        <v>9035.5799999999981</v>
      </c>
      <c r="T246" s="12">
        <v>22476.5</v>
      </c>
    </row>
    <row r="247" spans="1:20" x14ac:dyDescent="0.25">
      <c r="A247" s="14"/>
      <c r="B247" s="6"/>
      <c r="C247" s="6" t="s">
        <v>545</v>
      </c>
      <c r="D247" s="6" t="s">
        <v>545</v>
      </c>
      <c r="E247" s="6" t="s">
        <v>545</v>
      </c>
      <c r="F247" s="6" t="s">
        <v>545</v>
      </c>
      <c r="G247" s="6" t="s">
        <v>545</v>
      </c>
      <c r="H247" s="6" t="s">
        <v>545</v>
      </c>
      <c r="I247" s="6" t="s">
        <v>545</v>
      </c>
      <c r="J247" s="6" t="s">
        <v>545</v>
      </c>
      <c r="K247" s="6" t="s">
        <v>545</v>
      </c>
      <c r="L247" s="6" t="s">
        <v>545</v>
      </c>
      <c r="M247" s="6" t="s">
        <v>545</v>
      </c>
      <c r="N247" s="6" t="s">
        <v>545</v>
      </c>
      <c r="O247" s="6" t="s">
        <v>545</v>
      </c>
      <c r="P247" s="6" t="s">
        <v>545</v>
      </c>
      <c r="Q247" s="6" t="s">
        <v>545</v>
      </c>
      <c r="R247" s="6" t="s">
        <v>545</v>
      </c>
      <c r="S247" s="6" t="s">
        <v>545</v>
      </c>
      <c r="T247" s="6" t="s">
        <v>545</v>
      </c>
    </row>
  </sheetData>
  <mergeCells count="3">
    <mergeCell ref="B1:S1"/>
    <mergeCell ref="B2:S2"/>
    <mergeCell ref="B3:S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5"/>
  <sheetViews>
    <sheetView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7.85546875" style="2" customWidth="1"/>
    <col min="2" max="2" width="28.140625" style="1" customWidth="1"/>
    <col min="3" max="11" width="11" style="1" bestFit="1" customWidth="1"/>
    <col min="12" max="12" width="13" style="1" bestFit="1" customWidth="1"/>
    <col min="13" max="13" width="13.5703125" style="1" bestFit="1" customWidth="1"/>
    <col min="14" max="14" width="11" style="1" bestFit="1" customWidth="1"/>
    <col min="15" max="16" width="12.28515625" style="1" bestFit="1" customWidth="1"/>
    <col min="17" max="17" width="12.7109375" style="1" bestFit="1" customWidth="1"/>
    <col min="18" max="18" width="11" style="1" bestFit="1" customWidth="1"/>
    <col min="19" max="16384" width="11.42578125" style="17"/>
  </cols>
  <sheetData>
    <row r="1" spans="1:19" ht="18" x14ac:dyDescent="0.25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9" ht="15.75" x14ac:dyDescent="0.25">
      <c r="B2" s="28" t="s">
        <v>566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1"/>
      <c r="S2" s="21"/>
    </row>
    <row r="3" spans="1:19" x14ac:dyDescent="0.25">
      <c r="B3" s="26" t="s">
        <v>567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9" ht="24" thickBot="1" x14ac:dyDescent="0.3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552</v>
      </c>
      <c r="J5" s="8" t="s">
        <v>551</v>
      </c>
      <c r="K5" s="8" t="s">
        <v>393</v>
      </c>
      <c r="L5" s="9" t="s">
        <v>7</v>
      </c>
      <c r="M5" s="9" t="s">
        <v>8</v>
      </c>
      <c r="N5" s="8" t="s">
        <v>546</v>
      </c>
      <c r="O5" s="8" t="s">
        <v>547</v>
      </c>
      <c r="P5" s="9" t="s">
        <v>9</v>
      </c>
      <c r="Q5" s="9" t="s">
        <v>10</v>
      </c>
      <c r="R5" s="10" t="s">
        <v>11</v>
      </c>
    </row>
    <row r="6" spans="1:19" ht="15.75" thickTop="1" x14ac:dyDescent="0.25">
      <c r="A6" s="11" t="s">
        <v>532</v>
      </c>
    </row>
    <row r="7" spans="1:19" x14ac:dyDescent="0.25">
      <c r="A7" s="2" t="s">
        <v>12</v>
      </c>
      <c r="B7" s="1" t="s">
        <v>13</v>
      </c>
      <c r="C7" s="12">
        <v>10715.4</v>
      </c>
      <c r="D7" s="12">
        <v>200</v>
      </c>
      <c r="E7" s="12">
        <v>719</v>
      </c>
      <c r="F7" s="12">
        <v>497</v>
      </c>
      <c r="G7" s="12">
        <v>616.1</v>
      </c>
      <c r="H7" s="12">
        <v>0</v>
      </c>
      <c r="I7" s="12">
        <v>0</v>
      </c>
      <c r="J7" s="12">
        <v>1785.9</v>
      </c>
      <c r="K7" s="12">
        <v>0</v>
      </c>
      <c r="L7" s="12">
        <v>0</v>
      </c>
      <c r="M7" s="12">
        <f>SUM(C7:L7)</f>
        <v>14533.4</v>
      </c>
      <c r="N7" s="12">
        <v>1446.42</v>
      </c>
      <c r="O7" s="12">
        <v>1232.28</v>
      </c>
      <c r="P7" s="12">
        <v>2000.2000000000007</v>
      </c>
      <c r="Q7" s="12">
        <f>SUM(N7:P7)</f>
        <v>4678.9000000000005</v>
      </c>
      <c r="R7" s="12">
        <v>9854.5</v>
      </c>
    </row>
    <row r="8" spans="1:19" x14ac:dyDescent="0.25">
      <c r="A8" s="2" t="s">
        <v>14</v>
      </c>
      <c r="B8" s="1" t="s">
        <v>15</v>
      </c>
      <c r="C8" s="12">
        <v>11499</v>
      </c>
      <c r="D8" s="12">
        <v>0</v>
      </c>
      <c r="E8" s="12">
        <v>820</v>
      </c>
      <c r="F8" s="12">
        <v>510</v>
      </c>
      <c r="G8" s="12">
        <v>246.44</v>
      </c>
      <c r="H8" s="12">
        <v>0</v>
      </c>
      <c r="I8" s="12">
        <v>0</v>
      </c>
      <c r="J8" s="12">
        <v>1916.5</v>
      </c>
      <c r="K8" s="12">
        <v>0</v>
      </c>
      <c r="L8" s="12">
        <v>0</v>
      </c>
      <c r="M8" s="12">
        <f t="shared" ref="M8:M62" si="0">SUM(C8:L8)</f>
        <v>14991.94</v>
      </c>
      <c r="N8" s="12">
        <v>1516.48</v>
      </c>
      <c r="O8" s="12">
        <v>1322.38</v>
      </c>
      <c r="P8" s="12">
        <v>-0.42000000000007276</v>
      </c>
      <c r="Q8" s="12">
        <f t="shared" ref="Q8:Q62" si="1">SUM(N8:P8)</f>
        <v>2838.44</v>
      </c>
      <c r="R8" s="12">
        <v>12153.5</v>
      </c>
    </row>
    <row r="9" spans="1:19" x14ac:dyDescent="0.25">
      <c r="A9" s="2" t="s">
        <v>16</v>
      </c>
      <c r="B9" s="1" t="s">
        <v>17</v>
      </c>
      <c r="C9" s="12">
        <v>11099.52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1852.15</v>
      </c>
      <c r="K9" s="12">
        <v>0</v>
      </c>
      <c r="L9" s="12">
        <v>0</v>
      </c>
      <c r="M9" s="12">
        <f t="shared" si="0"/>
        <v>14293.67</v>
      </c>
      <c r="N9" s="12">
        <v>1381.08</v>
      </c>
      <c r="O9" s="12">
        <v>1277.98</v>
      </c>
      <c r="P9" s="12">
        <v>650.11000000000058</v>
      </c>
      <c r="Q9" s="12">
        <f t="shared" si="1"/>
        <v>3309.1700000000005</v>
      </c>
      <c r="R9" s="12">
        <v>10984.5</v>
      </c>
    </row>
    <row r="10" spans="1:19" x14ac:dyDescent="0.25">
      <c r="A10" s="2" t="s">
        <v>18</v>
      </c>
      <c r="B10" s="1" t="s">
        <v>19</v>
      </c>
      <c r="C10" s="12">
        <v>47106</v>
      </c>
      <c r="D10" s="12">
        <v>0</v>
      </c>
      <c r="E10" s="12">
        <v>1808</v>
      </c>
      <c r="F10" s="12">
        <v>1299</v>
      </c>
      <c r="G10" s="12">
        <v>0</v>
      </c>
      <c r="H10" s="12">
        <v>0</v>
      </c>
      <c r="I10" s="12">
        <v>0</v>
      </c>
      <c r="J10" s="12">
        <v>7851</v>
      </c>
      <c r="K10" s="12">
        <v>0</v>
      </c>
      <c r="L10" s="12">
        <v>0</v>
      </c>
      <c r="M10" s="12">
        <f t="shared" si="0"/>
        <v>58064</v>
      </c>
      <c r="N10" s="12">
        <v>10829.78</v>
      </c>
      <c r="O10" s="12">
        <v>5417.2</v>
      </c>
      <c r="P10" s="12">
        <v>5335.5200000000041</v>
      </c>
      <c r="Q10" s="12">
        <f t="shared" si="1"/>
        <v>21582.500000000004</v>
      </c>
      <c r="R10" s="12">
        <v>36481.5</v>
      </c>
    </row>
    <row r="11" spans="1:19" x14ac:dyDescent="0.25">
      <c r="A11" s="2" t="s">
        <v>20</v>
      </c>
      <c r="B11" s="1" t="s">
        <v>21</v>
      </c>
      <c r="C11" s="12">
        <v>11112.9</v>
      </c>
      <c r="D11" s="12">
        <v>200</v>
      </c>
      <c r="E11" s="12">
        <v>825</v>
      </c>
      <c r="F11" s="12">
        <v>517</v>
      </c>
      <c r="G11" s="12">
        <v>0</v>
      </c>
      <c r="H11" s="12">
        <v>0</v>
      </c>
      <c r="I11" s="12">
        <v>0</v>
      </c>
      <c r="J11" s="12">
        <v>1852.15</v>
      </c>
      <c r="K11" s="12">
        <v>0</v>
      </c>
      <c r="L11" s="12">
        <v>0</v>
      </c>
      <c r="M11" s="12">
        <f t="shared" si="0"/>
        <v>14507.05</v>
      </c>
      <c r="N11" s="12">
        <v>1426.66</v>
      </c>
      <c r="O11" s="12">
        <v>1278</v>
      </c>
      <c r="P11" s="12">
        <v>3808.3899999999994</v>
      </c>
      <c r="Q11" s="12">
        <f t="shared" si="1"/>
        <v>6513.0499999999993</v>
      </c>
      <c r="R11" s="12">
        <v>7994</v>
      </c>
    </row>
    <row r="12" spans="1:19" x14ac:dyDescent="0.25">
      <c r="A12" s="2" t="s">
        <v>22</v>
      </c>
      <c r="B12" s="1" t="s">
        <v>23</v>
      </c>
      <c r="C12" s="12">
        <v>11499</v>
      </c>
      <c r="D12" s="12">
        <v>200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1916.5</v>
      </c>
      <c r="K12" s="12">
        <v>0</v>
      </c>
      <c r="L12" s="12">
        <v>0</v>
      </c>
      <c r="M12" s="12">
        <f t="shared" si="0"/>
        <v>14945.5</v>
      </c>
      <c r="N12" s="12">
        <v>1506.56</v>
      </c>
      <c r="O12" s="12">
        <v>1322.38</v>
      </c>
      <c r="P12" s="12">
        <v>5.9999999999490683E-2</v>
      </c>
      <c r="Q12" s="12">
        <f t="shared" si="1"/>
        <v>2828.9999999999995</v>
      </c>
      <c r="R12" s="12">
        <v>12116.5</v>
      </c>
    </row>
    <row r="13" spans="1:19" x14ac:dyDescent="0.25">
      <c r="A13" s="2" t="s">
        <v>24</v>
      </c>
      <c r="B13" s="1" t="s">
        <v>25</v>
      </c>
      <c r="C13" s="12">
        <v>11499</v>
      </c>
      <c r="D13" s="12">
        <v>400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958.25</v>
      </c>
      <c r="K13" s="12">
        <v>0</v>
      </c>
      <c r="L13" s="12">
        <v>0</v>
      </c>
      <c r="M13" s="12">
        <f t="shared" si="0"/>
        <v>14187.25</v>
      </c>
      <c r="N13" s="12">
        <v>1549.28</v>
      </c>
      <c r="O13" s="12">
        <v>1322.38</v>
      </c>
      <c r="P13" s="12">
        <v>9.0000000000145519E-2</v>
      </c>
      <c r="Q13" s="12">
        <f t="shared" si="1"/>
        <v>2871.75</v>
      </c>
      <c r="R13" s="12">
        <v>11315.5</v>
      </c>
    </row>
    <row r="14" spans="1:19" x14ac:dyDescent="0.25">
      <c r="A14" s="2" t="s">
        <v>396</v>
      </c>
      <c r="B14" s="1" t="s">
        <v>397</v>
      </c>
      <c r="C14" s="12">
        <v>20272.2</v>
      </c>
      <c r="D14" s="12">
        <v>200</v>
      </c>
      <c r="E14" s="12">
        <v>1206</v>
      </c>
      <c r="F14" s="12">
        <v>755</v>
      </c>
      <c r="G14" s="12">
        <v>0</v>
      </c>
      <c r="H14" s="12">
        <v>0</v>
      </c>
      <c r="I14" s="12">
        <v>0</v>
      </c>
      <c r="J14" s="12">
        <v>1689.35</v>
      </c>
      <c r="K14" s="12">
        <v>0</v>
      </c>
      <c r="L14" s="12">
        <v>0</v>
      </c>
      <c r="M14" s="12">
        <f t="shared" si="0"/>
        <v>24122.55</v>
      </c>
      <c r="N14" s="12">
        <v>3515.3</v>
      </c>
      <c r="O14" s="12">
        <v>2331.3000000000002</v>
      </c>
      <c r="P14" s="12">
        <v>2699.9499999999971</v>
      </c>
      <c r="Q14" s="12">
        <f t="shared" si="1"/>
        <v>8546.5499999999975</v>
      </c>
      <c r="R14" s="12">
        <v>15576</v>
      </c>
    </row>
    <row r="15" spans="1:19" x14ac:dyDescent="0.25">
      <c r="A15" s="2" t="s">
        <v>398</v>
      </c>
      <c r="B15" s="1" t="s">
        <v>399</v>
      </c>
      <c r="C15" s="12">
        <v>29713.8</v>
      </c>
      <c r="D15" s="12">
        <v>0</v>
      </c>
      <c r="E15" s="12">
        <v>1074.3800000000001</v>
      </c>
      <c r="F15" s="12">
        <v>723.8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f t="shared" si="0"/>
        <v>31511.98</v>
      </c>
      <c r="N15" s="12">
        <v>5618.88</v>
      </c>
      <c r="O15" s="12">
        <v>3417.08</v>
      </c>
      <c r="P15" s="12">
        <v>3602.0200000000004</v>
      </c>
      <c r="Q15" s="12">
        <f t="shared" si="1"/>
        <v>12637.98</v>
      </c>
      <c r="R15" s="12">
        <v>18874</v>
      </c>
    </row>
    <row r="16" spans="1:19" x14ac:dyDescent="0.25">
      <c r="A16" s="2" t="s">
        <v>420</v>
      </c>
      <c r="B16" s="1" t="s">
        <v>421</v>
      </c>
      <c r="C16" s="12">
        <v>12197.1</v>
      </c>
      <c r="D16" s="12">
        <v>400</v>
      </c>
      <c r="E16" s="12">
        <v>815</v>
      </c>
      <c r="F16" s="12">
        <v>496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f t="shared" si="0"/>
        <v>13908.1</v>
      </c>
      <c r="N16" s="12">
        <v>1694.34</v>
      </c>
      <c r="O16" s="12">
        <v>1402.66</v>
      </c>
      <c r="P16" s="12">
        <v>0.1000000000003638</v>
      </c>
      <c r="Q16" s="12">
        <f t="shared" si="1"/>
        <v>3097.1000000000004</v>
      </c>
      <c r="R16" s="12">
        <v>10811</v>
      </c>
    </row>
    <row r="17" spans="1:18" x14ac:dyDescent="0.25">
      <c r="A17" s="14"/>
      <c r="B17" s="6"/>
      <c r="C17" s="6" t="s">
        <v>545</v>
      </c>
      <c r="D17" s="6" t="s">
        <v>545</v>
      </c>
      <c r="E17" s="6" t="s">
        <v>545</v>
      </c>
      <c r="F17" s="6" t="s">
        <v>545</v>
      </c>
      <c r="G17" s="6" t="s">
        <v>545</v>
      </c>
      <c r="H17" s="6" t="s">
        <v>545</v>
      </c>
      <c r="I17" s="6" t="s">
        <v>545</v>
      </c>
      <c r="J17" s="6" t="s">
        <v>545</v>
      </c>
      <c r="K17" s="6" t="s">
        <v>545</v>
      </c>
      <c r="L17" s="6" t="s">
        <v>545</v>
      </c>
      <c r="M17" s="6" t="s">
        <v>545</v>
      </c>
      <c r="N17" s="6" t="s">
        <v>545</v>
      </c>
      <c r="O17" s="6" t="s">
        <v>545</v>
      </c>
      <c r="P17" s="6" t="s">
        <v>545</v>
      </c>
      <c r="Q17" s="6" t="s">
        <v>545</v>
      </c>
      <c r="R17" s="6" t="s">
        <v>545</v>
      </c>
    </row>
    <row r="18" spans="1:18" x14ac:dyDescent="0.25">
      <c r="A18" s="11" t="s">
        <v>533</v>
      </c>
      <c r="C18" s="12"/>
      <c r="M18" s="12"/>
      <c r="Q18" s="12"/>
    </row>
    <row r="19" spans="1:18" x14ac:dyDescent="0.25">
      <c r="A19" s="2" t="s">
        <v>26</v>
      </c>
      <c r="B19" s="1" t="s">
        <v>27</v>
      </c>
      <c r="C19" s="12">
        <v>11683.54</v>
      </c>
      <c r="D19" s="12">
        <v>0</v>
      </c>
      <c r="E19" s="12">
        <v>846</v>
      </c>
      <c r="F19" s="12">
        <v>528</v>
      </c>
      <c r="G19" s="12">
        <v>739.32</v>
      </c>
      <c r="H19" s="12">
        <v>0</v>
      </c>
      <c r="I19" s="12">
        <v>0</v>
      </c>
      <c r="J19" s="12">
        <v>1957.22</v>
      </c>
      <c r="K19" s="12">
        <v>0</v>
      </c>
      <c r="L19" s="12">
        <v>0</v>
      </c>
      <c r="M19" s="12">
        <f t="shared" si="0"/>
        <v>15754.08</v>
      </c>
      <c r="N19" s="12">
        <v>1670.57</v>
      </c>
      <c r="O19" s="12">
        <v>1350.48</v>
      </c>
      <c r="P19" s="12">
        <v>2.9999999998835847E-2</v>
      </c>
      <c r="Q19" s="12">
        <f t="shared" si="1"/>
        <v>3021.079999999999</v>
      </c>
      <c r="R19" s="12">
        <v>12733</v>
      </c>
    </row>
    <row r="20" spans="1:18" x14ac:dyDescent="0.25">
      <c r="A20" s="2" t="s">
        <v>30</v>
      </c>
      <c r="B20" s="1" t="s">
        <v>31</v>
      </c>
      <c r="C20" s="12">
        <v>10205.1</v>
      </c>
      <c r="D20" s="12">
        <v>200</v>
      </c>
      <c r="E20" s="12">
        <v>707</v>
      </c>
      <c r="F20" s="12">
        <v>484</v>
      </c>
      <c r="G20" s="12">
        <v>616.1</v>
      </c>
      <c r="H20" s="12">
        <v>0</v>
      </c>
      <c r="I20" s="12">
        <v>0</v>
      </c>
      <c r="J20" s="12">
        <v>1700.85</v>
      </c>
      <c r="K20" s="12">
        <v>0</v>
      </c>
      <c r="L20" s="12">
        <v>0</v>
      </c>
      <c r="M20" s="12">
        <f t="shared" si="0"/>
        <v>13913.050000000001</v>
      </c>
      <c r="N20" s="12">
        <v>1332.08</v>
      </c>
      <c r="O20" s="12">
        <v>1173.58</v>
      </c>
      <c r="P20" s="12">
        <v>151.89000000000124</v>
      </c>
      <c r="Q20" s="12">
        <f t="shared" si="1"/>
        <v>2657.5500000000011</v>
      </c>
      <c r="R20" s="12">
        <v>11255.5</v>
      </c>
    </row>
    <row r="21" spans="1:18" x14ac:dyDescent="0.25">
      <c r="A21" s="2" t="s">
        <v>32</v>
      </c>
      <c r="B21" s="1" t="s">
        <v>33</v>
      </c>
      <c r="C21" s="12">
        <v>11115.7</v>
      </c>
      <c r="D21" s="12">
        <v>200</v>
      </c>
      <c r="E21" s="12">
        <v>820</v>
      </c>
      <c r="F21" s="12">
        <v>510</v>
      </c>
      <c r="G21" s="12">
        <v>492.88</v>
      </c>
      <c r="H21" s="12">
        <v>0</v>
      </c>
      <c r="I21" s="12">
        <v>0</v>
      </c>
      <c r="J21" s="12">
        <v>1916.5</v>
      </c>
      <c r="K21" s="12">
        <v>0</v>
      </c>
      <c r="L21" s="12">
        <v>0</v>
      </c>
      <c r="M21" s="12">
        <f t="shared" si="0"/>
        <v>15055.08</v>
      </c>
      <c r="N21" s="12">
        <v>1529.97</v>
      </c>
      <c r="O21" s="12">
        <v>1322.38</v>
      </c>
      <c r="P21" s="12">
        <v>4736.2299999999996</v>
      </c>
      <c r="Q21" s="12">
        <f t="shared" si="1"/>
        <v>7588.58</v>
      </c>
      <c r="R21" s="12">
        <v>7466.5</v>
      </c>
    </row>
    <row r="22" spans="1:18" x14ac:dyDescent="0.25">
      <c r="A22" s="2" t="s">
        <v>34</v>
      </c>
      <c r="B22" s="1" t="s">
        <v>35</v>
      </c>
      <c r="C22" s="12">
        <v>9028.5</v>
      </c>
      <c r="D22" s="12">
        <v>400</v>
      </c>
      <c r="E22" s="12">
        <v>601</v>
      </c>
      <c r="F22" s="12">
        <v>361</v>
      </c>
      <c r="G22" s="12">
        <v>370</v>
      </c>
      <c r="H22" s="12">
        <v>0</v>
      </c>
      <c r="I22" s="12">
        <v>0</v>
      </c>
      <c r="J22" s="12">
        <v>1504.75</v>
      </c>
      <c r="K22" s="12">
        <v>0</v>
      </c>
      <c r="L22" s="12">
        <v>0</v>
      </c>
      <c r="M22" s="12">
        <f t="shared" si="0"/>
        <v>12265.25</v>
      </c>
      <c r="N22" s="12">
        <v>1059.56</v>
      </c>
      <c r="O22" s="12">
        <v>1038.28</v>
      </c>
      <c r="P22" s="12">
        <v>3844.41</v>
      </c>
      <c r="Q22" s="12">
        <f t="shared" si="1"/>
        <v>5942.25</v>
      </c>
      <c r="R22" s="12">
        <v>6323</v>
      </c>
    </row>
    <row r="23" spans="1:18" x14ac:dyDescent="0.25">
      <c r="A23" s="14"/>
      <c r="B23" s="6"/>
      <c r="C23" s="6" t="s">
        <v>545</v>
      </c>
      <c r="D23" s="6" t="s">
        <v>545</v>
      </c>
      <c r="E23" s="6" t="s">
        <v>545</v>
      </c>
      <c r="F23" s="6" t="s">
        <v>545</v>
      </c>
      <c r="G23" s="6" t="s">
        <v>545</v>
      </c>
      <c r="H23" s="6" t="s">
        <v>545</v>
      </c>
      <c r="I23" s="6" t="s">
        <v>545</v>
      </c>
      <c r="J23" s="6" t="s">
        <v>545</v>
      </c>
      <c r="K23" s="6" t="s">
        <v>545</v>
      </c>
      <c r="L23" s="6" t="s">
        <v>545</v>
      </c>
      <c r="M23" s="6" t="s">
        <v>545</v>
      </c>
      <c r="N23" s="6" t="s">
        <v>545</v>
      </c>
      <c r="O23" s="6" t="s">
        <v>545</v>
      </c>
      <c r="P23" s="6" t="s">
        <v>545</v>
      </c>
      <c r="Q23" s="6" t="s">
        <v>545</v>
      </c>
      <c r="R23" s="6" t="s">
        <v>545</v>
      </c>
    </row>
    <row r="24" spans="1:18" x14ac:dyDescent="0.25">
      <c r="A24" s="11" t="s">
        <v>534</v>
      </c>
      <c r="C24" s="12"/>
      <c r="M24" s="12"/>
      <c r="Q24" s="12"/>
    </row>
    <row r="25" spans="1:18" x14ac:dyDescent="0.25">
      <c r="A25" s="2" t="s">
        <v>36</v>
      </c>
      <c r="B25" s="1" t="s">
        <v>37</v>
      </c>
      <c r="C25" s="12">
        <v>8606.4</v>
      </c>
      <c r="D25" s="12">
        <v>0</v>
      </c>
      <c r="E25" s="12">
        <v>603</v>
      </c>
      <c r="F25" s="12">
        <v>378</v>
      </c>
      <c r="G25" s="12">
        <v>739.32</v>
      </c>
      <c r="H25" s="12">
        <v>0</v>
      </c>
      <c r="I25" s="12">
        <v>0</v>
      </c>
      <c r="J25" s="12">
        <v>1434.4</v>
      </c>
      <c r="K25" s="12">
        <v>0</v>
      </c>
      <c r="L25" s="20">
        <v>0</v>
      </c>
      <c r="M25" s="12">
        <f t="shared" si="0"/>
        <v>11761.119999999999</v>
      </c>
      <c r="N25" s="12">
        <v>981.82</v>
      </c>
      <c r="O25" s="12">
        <v>989.74</v>
      </c>
      <c r="P25" s="12">
        <v>-0.44000000000050932</v>
      </c>
      <c r="Q25" s="12">
        <f t="shared" si="1"/>
        <v>1971.1199999999994</v>
      </c>
      <c r="R25" s="12">
        <v>9790</v>
      </c>
    </row>
    <row r="26" spans="1:18" x14ac:dyDescent="0.25">
      <c r="A26" s="2" t="s">
        <v>38</v>
      </c>
      <c r="B26" s="1" t="s">
        <v>39</v>
      </c>
      <c r="C26" s="12">
        <v>12266.4</v>
      </c>
      <c r="D26" s="12">
        <v>0</v>
      </c>
      <c r="E26" s="12">
        <v>774.5</v>
      </c>
      <c r="F26" s="12">
        <v>508</v>
      </c>
      <c r="G26" s="12">
        <v>616.1</v>
      </c>
      <c r="H26" s="12">
        <v>0</v>
      </c>
      <c r="I26" s="12">
        <v>0</v>
      </c>
      <c r="J26" s="12">
        <v>2044.4</v>
      </c>
      <c r="K26" s="12">
        <v>0</v>
      </c>
      <c r="L26" s="20">
        <v>0</v>
      </c>
      <c r="M26" s="12">
        <f t="shared" si="0"/>
        <v>16209.4</v>
      </c>
      <c r="N26" s="12">
        <v>1749.2</v>
      </c>
      <c r="O26" s="12">
        <v>1410.64</v>
      </c>
      <c r="P26" s="12">
        <v>5.9999999999490683E-2</v>
      </c>
      <c r="Q26" s="12">
        <f t="shared" si="1"/>
        <v>3159.8999999999996</v>
      </c>
      <c r="R26" s="12">
        <v>13049.5</v>
      </c>
    </row>
    <row r="27" spans="1:18" x14ac:dyDescent="0.25">
      <c r="A27" s="2" t="s">
        <v>40</v>
      </c>
      <c r="B27" s="1" t="s">
        <v>41</v>
      </c>
      <c r="C27" s="12">
        <v>11055.48</v>
      </c>
      <c r="D27" s="12">
        <v>0</v>
      </c>
      <c r="E27" s="12">
        <v>801</v>
      </c>
      <c r="F27" s="12">
        <v>539</v>
      </c>
      <c r="G27" s="12">
        <v>739.32</v>
      </c>
      <c r="H27" s="12">
        <v>0</v>
      </c>
      <c r="I27" s="12">
        <v>0</v>
      </c>
      <c r="J27" s="12">
        <v>1845.95</v>
      </c>
      <c r="K27" s="12">
        <v>0</v>
      </c>
      <c r="L27" s="20">
        <v>0</v>
      </c>
      <c r="M27" s="12">
        <f t="shared" si="0"/>
        <v>14980.75</v>
      </c>
      <c r="N27" s="12">
        <v>1529.16</v>
      </c>
      <c r="O27" s="12">
        <v>1273.72</v>
      </c>
      <c r="P27" s="12">
        <v>5511.869999999999</v>
      </c>
      <c r="Q27" s="12">
        <f t="shared" si="1"/>
        <v>8314.75</v>
      </c>
      <c r="R27" s="12">
        <v>6666</v>
      </c>
    </row>
    <row r="28" spans="1:18" x14ac:dyDescent="0.25">
      <c r="A28" s="2" t="s">
        <v>42</v>
      </c>
      <c r="B28" s="1" t="s">
        <v>43</v>
      </c>
      <c r="C28" s="12">
        <v>12197.1</v>
      </c>
      <c r="D28" s="12">
        <v>400</v>
      </c>
      <c r="E28" s="12">
        <v>815</v>
      </c>
      <c r="F28" s="12">
        <v>496</v>
      </c>
      <c r="G28" s="12">
        <v>739.32</v>
      </c>
      <c r="H28" s="12">
        <v>508.21</v>
      </c>
      <c r="I28" s="12">
        <v>0</v>
      </c>
      <c r="J28" s="12">
        <v>2032.85</v>
      </c>
      <c r="K28" s="12">
        <v>0</v>
      </c>
      <c r="L28" s="20">
        <v>0</v>
      </c>
      <c r="M28" s="12">
        <f t="shared" si="0"/>
        <v>17188.48</v>
      </c>
      <c r="N28" s="12">
        <v>1906.53</v>
      </c>
      <c r="O28" s="12">
        <v>1402.68</v>
      </c>
      <c r="P28" s="12">
        <v>4207.2700000000004</v>
      </c>
      <c r="Q28" s="12">
        <f t="shared" si="1"/>
        <v>7516.4800000000005</v>
      </c>
      <c r="R28" s="12">
        <v>9672</v>
      </c>
    </row>
    <row r="29" spans="1:18" x14ac:dyDescent="0.25">
      <c r="A29" s="2" t="s">
        <v>44</v>
      </c>
      <c r="B29" s="1" t="s">
        <v>45</v>
      </c>
      <c r="C29" s="12">
        <v>11075.7</v>
      </c>
      <c r="D29" s="12">
        <v>200</v>
      </c>
      <c r="E29" s="12">
        <v>801</v>
      </c>
      <c r="F29" s="12">
        <v>467.17</v>
      </c>
      <c r="G29" s="12">
        <v>616.1</v>
      </c>
      <c r="H29" s="12">
        <v>0</v>
      </c>
      <c r="I29" s="12">
        <v>0</v>
      </c>
      <c r="J29" s="12">
        <v>1845.95</v>
      </c>
      <c r="K29" s="12">
        <v>0</v>
      </c>
      <c r="L29" s="20">
        <v>369.19</v>
      </c>
      <c r="M29" s="12">
        <f t="shared" si="0"/>
        <v>15375.110000000002</v>
      </c>
      <c r="N29" s="12">
        <v>1291.51</v>
      </c>
      <c r="O29" s="12">
        <v>1273.6600000000001</v>
      </c>
      <c r="P29" s="12">
        <v>1503.4400000000023</v>
      </c>
      <c r="Q29" s="12">
        <f t="shared" si="1"/>
        <v>4068.6100000000024</v>
      </c>
      <c r="R29" s="12">
        <v>11306.5</v>
      </c>
    </row>
    <row r="30" spans="1:18" x14ac:dyDescent="0.25">
      <c r="A30" s="2" t="s">
        <v>46</v>
      </c>
      <c r="B30" s="1" t="s">
        <v>47</v>
      </c>
      <c r="C30" s="12">
        <v>12197.1</v>
      </c>
      <c r="D30" s="12">
        <v>200</v>
      </c>
      <c r="E30" s="12">
        <v>815</v>
      </c>
      <c r="F30" s="12">
        <v>496</v>
      </c>
      <c r="G30" s="12">
        <v>616.1</v>
      </c>
      <c r="H30" s="12">
        <v>0</v>
      </c>
      <c r="I30" s="12">
        <v>0</v>
      </c>
      <c r="J30" s="12">
        <v>2032.85</v>
      </c>
      <c r="K30" s="12">
        <v>0</v>
      </c>
      <c r="L30" s="20">
        <v>0</v>
      </c>
      <c r="M30" s="12">
        <f t="shared" si="0"/>
        <v>16357.050000000001</v>
      </c>
      <c r="N30" s="12">
        <v>1783.22</v>
      </c>
      <c r="O30" s="12">
        <v>1402.68</v>
      </c>
      <c r="P30" s="12">
        <v>5143.6500000000015</v>
      </c>
      <c r="Q30" s="12">
        <f t="shared" si="1"/>
        <v>8329.5500000000011</v>
      </c>
      <c r="R30" s="12">
        <v>8027.5</v>
      </c>
    </row>
    <row r="31" spans="1:18" x14ac:dyDescent="0.25">
      <c r="A31" s="2" t="s">
        <v>48</v>
      </c>
      <c r="B31" s="1" t="s">
        <v>49</v>
      </c>
      <c r="C31" s="12">
        <v>12197.1</v>
      </c>
      <c r="D31" s="12">
        <v>200</v>
      </c>
      <c r="E31" s="12">
        <v>815</v>
      </c>
      <c r="F31" s="12">
        <v>496</v>
      </c>
      <c r="G31" s="12">
        <v>513.4</v>
      </c>
      <c r="H31" s="12">
        <v>2947.64</v>
      </c>
      <c r="I31" s="12">
        <v>0</v>
      </c>
      <c r="J31" s="12">
        <v>2032.85</v>
      </c>
      <c r="K31" s="12">
        <v>0</v>
      </c>
      <c r="L31" s="20">
        <v>406.57</v>
      </c>
      <c r="M31" s="12">
        <f t="shared" si="0"/>
        <v>19608.559999999998</v>
      </c>
      <c r="N31" s="12">
        <v>2142.6</v>
      </c>
      <c r="O31" s="12">
        <v>1402.68</v>
      </c>
      <c r="P31" s="12">
        <v>5143.7799999999988</v>
      </c>
      <c r="Q31" s="12">
        <f t="shared" si="1"/>
        <v>8689.0599999999977</v>
      </c>
      <c r="R31" s="12">
        <v>10919.5</v>
      </c>
    </row>
    <row r="32" spans="1:18" x14ac:dyDescent="0.25">
      <c r="A32" s="2" t="s">
        <v>50</v>
      </c>
      <c r="B32" s="1" t="s">
        <v>51</v>
      </c>
      <c r="C32" s="12">
        <v>11075.7</v>
      </c>
      <c r="D32" s="12">
        <v>0</v>
      </c>
      <c r="E32" s="12">
        <v>801</v>
      </c>
      <c r="F32" s="12">
        <v>215.64</v>
      </c>
      <c r="G32" s="12">
        <v>370</v>
      </c>
      <c r="H32" s="12">
        <v>0</v>
      </c>
      <c r="I32" s="12">
        <v>0</v>
      </c>
      <c r="J32" s="12">
        <v>1845.95</v>
      </c>
      <c r="K32" s="12">
        <v>0</v>
      </c>
      <c r="L32" s="20">
        <v>0</v>
      </c>
      <c r="M32" s="12">
        <f t="shared" si="0"/>
        <v>14308.29</v>
      </c>
      <c r="N32" s="12">
        <v>1385.52</v>
      </c>
      <c r="O32" s="12">
        <v>1273.6600000000001</v>
      </c>
      <c r="P32" s="12">
        <v>8884.61</v>
      </c>
      <c r="Q32" s="12">
        <f t="shared" si="1"/>
        <v>11543.79</v>
      </c>
      <c r="R32" s="12">
        <v>2764.5</v>
      </c>
    </row>
    <row r="33" spans="1:18" x14ac:dyDescent="0.25">
      <c r="A33" s="2" t="s">
        <v>52</v>
      </c>
      <c r="B33" s="1" t="s">
        <v>53</v>
      </c>
      <c r="C33" s="12">
        <v>12657.9</v>
      </c>
      <c r="D33" s="12">
        <v>200</v>
      </c>
      <c r="E33" s="12">
        <v>915</v>
      </c>
      <c r="F33" s="12">
        <v>616</v>
      </c>
      <c r="G33" s="12">
        <v>572.88</v>
      </c>
      <c r="H33" s="12">
        <v>0</v>
      </c>
      <c r="I33" s="12">
        <v>0</v>
      </c>
      <c r="J33" s="12">
        <v>2109.65</v>
      </c>
      <c r="K33" s="12">
        <v>0</v>
      </c>
      <c r="L33" s="20">
        <v>0</v>
      </c>
      <c r="M33" s="12">
        <f t="shared" si="0"/>
        <v>17071.43</v>
      </c>
      <c r="N33" s="12">
        <v>1919.4</v>
      </c>
      <c r="O33" s="12">
        <v>1455.66</v>
      </c>
      <c r="P33" s="12">
        <v>7414.869999999999</v>
      </c>
      <c r="Q33" s="12">
        <f t="shared" si="1"/>
        <v>10789.93</v>
      </c>
      <c r="R33" s="12">
        <v>6281.5</v>
      </c>
    </row>
    <row r="34" spans="1:18" x14ac:dyDescent="0.25">
      <c r="A34" s="2" t="s">
        <v>54</v>
      </c>
      <c r="B34" s="1" t="s">
        <v>55</v>
      </c>
      <c r="C34" s="12">
        <v>12657.9</v>
      </c>
      <c r="D34" s="12">
        <v>0</v>
      </c>
      <c r="E34" s="12">
        <v>915</v>
      </c>
      <c r="F34" s="12">
        <v>616</v>
      </c>
      <c r="G34" s="12">
        <v>246.44</v>
      </c>
      <c r="H34" s="12">
        <v>590.70000000000005</v>
      </c>
      <c r="I34" s="12">
        <v>0</v>
      </c>
      <c r="J34" s="12">
        <v>2109.65</v>
      </c>
      <c r="K34" s="12">
        <v>0</v>
      </c>
      <c r="L34" s="20">
        <v>0</v>
      </c>
      <c r="M34" s="12">
        <f t="shared" si="0"/>
        <v>17135.690000000002</v>
      </c>
      <c r="N34" s="12">
        <v>1870.04</v>
      </c>
      <c r="O34" s="12">
        <v>1455.66</v>
      </c>
      <c r="P34" s="12">
        <v>6864.4900000000016</v>
      </c>
      <c r="Q34" s="12">
        <f t="shared" si="1"/>
        <v>10190.190000000002</v>
      </c>
      <c r="R34" s="12">
        <v>6945.5</v>
      </c>
    </row>
    <row r="35" spans="1:18" x14ac:dyDescent="0.25">
      <c r="A35" s="2" t="s">
        <v>56</v>
      </c>
      <c r="B35" s="1" t="s">
        <v>57</v>
      </c>
      <c r="C35" s="12">
        <v>12197.1</v>
      </c>
      <c r="D35" s="12">
        <v>200</v>
      </c>
      <c r="E35" s="12">
        <v>864</v>
      </c>
      <c r="F35" s="12">
        <v>582</v>
      </c>
      <c r="G35" s="12">
        <v>246.44</v>
      </c>
      <c r="H35" s="12">
        <v>813.14</v>
      </c>
      <c r="I35" s="12">
        <v>0</v>
      </c>
      <c r="J35" s="12">
        <v>2032.85</v>
      </c>
      <c r="K35" s="12">
        <v>0</v>
      </c>
      <c r="L35" s="20">
        <v>813.14</v>
      </c>
      <c r="M35" s="12">
        <f t="shared" si="0"/>
        <v>17748.669999999998</v>
      </c>
      <c r="N35" s="12">
        <v>1993.61</v>
      </c>
      <c r="O35" s="12">
        <v>1402.66</v>
      </c>
      <c r="P35" s="12">
        <v>6240.8999999999978</v>
      </c>
      <c r="Q35" s="12">
        <f t="shared" si="1"/>
        <v>9637.1699999999983</v>
      </c>
      <c r="R35" s="12">
        <v>8111.5</v>
      </c>
    </row>
    <row r="36" spans="1:18" x14ac:dyDescent="0.25">
      <c r="A36" s="2" t="s">
        <v>58</v>
      </c>
      <c r="B36" s="1" t="s">
        <v>59</v>
      </c>
      <c r="C36" s="12">
        <v>11075.699999999999</v>
      </c>
      <c r="D36" s="12">
        <v>200</v>
      </c>
      <c r="E36" s="12">
        <v>801</v>
      </c>
      <c r="F36" s="12">
        <v>413.26</v>
      </c>
      <c r="G36" s="12">
        <v>246.44</v>
      </c>
      <c r="H36" s="12">
        <v>0</v>
      </c>
      <c r="I36" s="12">
        <v>0</v>
      </c>
      <c r="J36" s="12">
        <v>1845.95</v>
      </c>
      <c r="K36" s="12">
        <v>0</v>
      </c>
      <c r="L36" s="20">
        <v>0</v>
      </c>
      <c r="M36" s="12">
        <f t="shared" si="0"/>
        <v>14582.35</v>
      </c>
      <c r="N36" s="12">
        <v>1444.06</v>
      </c>
      <c r="O36" s="12">
        <v>1273.6600000000001</v>
      </c>
      <c r="P36" s="12">
        <v>5159.630000000001</v>
      </c>
      <c r="Q36" s="12">
        <f t="shared" si="1"/>
        <v>7877.3500000000013</v>
      </c>
      <c r="R36" s="12">
        <v>6705</v>
      </c>
    </row>
    <row r="37" spans="1:18" x14ac:dyDescent="0.25">
      <c r="A37" s="2" t="s">
        <v>60</v>
      </c>
      <c r="B37" s="1" t="s">
        <v>61</v>
      </c>
      <c r="C37" s="12">
        <v>7294.32</v>
      </c>
      <c r="D37" s="12">
        <v>0</v>
      </c>
      <c r="E37" s="12">
        <v>564</v>
      </c>
      <c r="F37" s="12">
        <v>340.36</v>
      </c>
      <c r="G37" s="12">
        <v>246.44</v>
      </c>
      <c r="H37" s="12">
        <v>0</v>
      </c>
      <c r="I37" s="12">
        <v>0</v>
      </c>
      <c r="J37" s="12">
        <v>1306.25</v>
      </c>
      <c r="K37" s="12">
        <v>0</v>
      </c>
      <c r="L37" s="20">
        <v>0</v>
      </c>
      <c r="M37" s="12">
        <f t="shared" si="0"/>
        <v>9751.3700000000008</v>
      </c>
      <c r="N37" s="12">
        <v>676.16</v>
      </c>
      <c r="O37" s="12">
        <v>901.32</v>
      </c>
      <c r="P37" s="12">
        <v>4144.8900000000012</v>
      </c>
      <c r="Q37" s="12">
        <f t="shared" si="1"/>
        <v>5722.3700000000008</v>
      </c>
      <c r="R37" s="12">
        <v>4029</v>
      </c>
    </row>
    <row r="38" spans="1:18" x14ac:dyDescent="0.25">
      <c r="A38" s="2" t="s">
        <v>62</v>
      </c>
      <c r="B38" s="1" t="s">
        <v>63</v>
      </c>
      <c r="C38" s="12">
        <v>11075.7</v>
      </c>
      <c r="D38" s="12">
        <v>200</v>
      </c>
      <c r="E38" s="12">
        <v>801</v>
      </c>
      <c r="F38" s="12">
        <v>539</v>
      </c>
      <c r="G38" s="12">
        <v>246.44</v>
      </c>
      <c r="H38" s="12">
        <v>0</v>
      </c>
      <c r="I38" s="12">
        <v>0</v>
      </c>
      <c r="J38" s="12">
        <v>1845.95</v>
      </c>
      <c r="K38" s="12">
        <v>0</v>
      </c>
      <c r="L38" s="20">
        <v>0</v>
      </c>
      <c r="M38" s="12">
        <f t="shared" si="0"/>
        <v>14708.090000000002</v>
      </c>
      <c r="N38" s="12">
        <v>1470.92</v>
      </c>
      <c r="O38" s="12">
        <v>1273.72</v>
      </c>
      <c r="P38" s="12">
        <v>3473.4500000000007</v>
      </c>
      <c r="Q38" s="12">
        <f t="shared" si="1"/>
        <v>6218.0900000000011</v>
      </c>
      <c r="R38" s="12">
        <v>8490</v>
      </c>
    </row>
    <row r="39" spans="1:18" x14ac:dyDescent="0.25">
      <c r="A39" s="2" t="s">
        <v>64</v>
      </c>
      <c r="B39" s="1" t="s">
        <v>65</v>
      </c>
      <c r="C39" s="12">
        <v>11075.7</v>
      </c>
      <c r="D39" s="12">
        <v>200</v>
      </c>
      <c r="E39" s="12">
        <v>801</v>
      </c>
      <c r="F39" s="12">
        <v>539</v>
      </c>
      <c r="G39" s="12">
        <v>246.44</v>
      </c>
      <c r="H39" s="12">
        <v>1476.76</v>
      </c>
      <c r="I39" s="12">
        <v>0</v>
      </c>
      <c r="J39" s="12">
        <v>1845.95</v>
      </c>
      <c r="K39" s="12">
        <v>0</v>
      </c>
      <c r="L39" s="20">
        <v>0</v>
      </c>
      <c r="M39" s="12">
        <f t="shared" si="0"/>
        <v>16184.850000000002</v>
      </c>
      <c r="N39" s="12">
        <v>1639.79</v>
      </c>
      <c r="O39" s="12">
        <v>1273.72</v>
      </c>
      <c r="P39" s="12">
        <v>6532.840000000002</v>
      </c>
      <c r="Q39" s="12">
        <f t="shared" si="1"/>
        <v>9446.3500000000022</v>
      </c>
      <c r="R39" s="12">
        <v>6738.5</v>
      </c>
    </row>
    <row r="40" spans="1:18" x14ac:dyDescent="0.25">
      <c r="A40" s="2" t="s">
        <v>66</v>
      </c>
      <c r="B40" s="1" t="s">
        <v>67</v>
      </c>
      <c r="C40" s="12">
        <v>7837.5</v>
      </c>
      <c r="D40" s="12">
        <v>0</v>
      </c>
      <c r="E40" s="12">
        <v>564</v>
      </c>
      <c r="F40" s="12">
        <v>352</v>
      </c>
      <c r="G40" s="12">
        <v>246.44</v>
      </c>
      <c r="H40" s="12">
        <v>0</v>
      </c>
      <c r="I40" s="12">
        <v>0</v>
      </c>
      <c r="J40" s="12">
        <v>1306.25</v>
      </c>
      <c r="K40" s="12">
        <v>0</v>
      </c>
      <c r="L40" s="20">
        <v>0</v>
      </c>
      <c r="M40" s="12">
        <f t="shared" si="0"/>
        <v>10306.19</v>
      </c>
      <c r="N40" s="12">
        <v>761.32</v>
      </c>
      <c r="O40" s="12">
        <v>901.32</v>
      </c>
      <c r="P40" s="12">
        <v>5.0000000001091394E-2</v>
      </c>
      <c r="Q40" s="12">
        <f t="shared" si="1"/>
        <v>1662.6900000000012</v>
      </c>
      <c r="R40" s="12">
        <v>8643.5</v>
      </c>
    </row>
    <row r="41" spans="1:18" x14ac:dyDescent="0.25">
      <c r="A41" s="2" t="s">
        <v>68</v>
      </c>
      <c r="B41" s="1" t="s">
        <v>69</v>
      </c>
      <c r="C41" s="12">
        <v>11075.7</v>
      </c>
      <c r="D41" s="12">
        <v>400</v>
      </c>
      <c r="E41" s="12">
        <v>801</v>
      </c>
      <c r="F41" s="12">
        <v>539</v>
      </c>
      <c r="G41" s="12">
        <v>0</v>
      </c>
      <c r="H41" s="12">
        <v>0</v>
      </c>
      <c r="I41" s="12">
        <v>0</v>
      </c>
      <c r="J41" s="12">
        <v>1845.95</v>
      </c>
      <c r="K41" s="12">
        <v>0</v>
      </c>
      <c r="L41" s="20">
        <v>0</v>
      </c>
      <c r="M41" s="12">
        <f t="shared" si="0"/>
        <v>14661.650000000001</v>
      </c>
      <c r="N41" s="12">
        <v>1461</v>
      </c>
      <c r="O41" s="12">
        <v>1273.7</v>
      </c>
      <c r="P41" s="12">
        <v>2160.9500000000007</v>
      </c>
      <c r="Q41" s="12">
        <f t="shared" si="1"/>
        <v>4895.6500000000005</v>
      </c>
      <c r="R41" s="12">
        <v>9766</v>
      </c>
    </row>
    <row r="42" spans="1:18" x14ac:dyDescent="0.25">
      <c r="A42" s="2" t="s">
        <v>70</v>
      </c>
      <c r="B42" s="1" t="s">
        <v>71</v>
      </c>
      <c r="C42" s="12">
        <v>11075.7</v>
      </c>
      <c r="D42" s="12">
        <v>0</v>
      </c>
      <c r="E42" s="12">
        <v>801</v>
      </c>
      <c r="F42" s="12">
        <v>539</v>
      </c>
      <c r="G42" s="12">
        <v>0</v>
      </c>
      <c r="H42" s="12">
        <v>2056.91</v>
      </c>
      <c r="I42" s="12">
        <v>0</v>
      </c>
      <c r="J42" s="12">
        <v>1845.95</v>
      </c>
      <c r="K42" s="12">
        <v>0</v>
      </c>
      <c r="L42" s="20">
        <v>0</v>
      </c>
      <c r="M42" s="12">
        <f t="shared" si="0"/>
        <v>16318.560000000001</v>
      </c>
      <c r="N42" s="12">
        <v>1645.93</v>
      </c>
      <c r="O42" s="12">
        <v>1273.72</v>
      </c>
      <c r="P42" s="12">
        <v>4893.9100000000017</v>
      </c>
      <c r="Q42" s="12">
        <f t="shared" si="1"/>
        <v>7813.5600000000013</v>
      </c>
      <c r="R42" s="12">
        <v>8505</v>
      </c>
    </row>
    <row r="43" spans="1:18" x14ac:dyDescent="0.25">
      <c r="A43" s="2" t="s">
        <v>72</v>
      </c>
      <c r="B43" s="1" t="s">
        <v>73</v>
      </c>
      <c r="C43" s="12">
        <v>10693.32</v>
      </c>
      <c r="D43" s="12">
        <v>0</v>
      </c>
      <c r="E43" s="12">
        <v>801</v>
      </c>
      <c r="F43" s="12">
        <v>521.38</v>
      </c>
      <c r="G43" s="12">
        <v>0</v>
      </c>
      <c r="H43" s="12">
        <v>1687.73</v>
      </c>
      <c r="I43" s="12">
        <v>0</v>
      </c>
      <c r="J43" s="12">
        <v>1858.45</v>
      </c>
      <c r="K43" s="12">
        <v>0</v>
      </c>
      <c r="L43" s="20">
        <v>0</v>
      </c>
      <c r="M43" s="12">
        <f t="shared" si="0"/>
        <v>15561.88</v>
      </c>
      <c r="N43" s="12">
        <v>1553.18</v>
      </c>
      <c r="O43" s="12">
        <v>1273.7</v>
      </c>
      <c r="P43" s="12">
        <v>3906</v>
      </c>
      <c r="Q43" s="12">
        <f t="shared" si="1"/>
        <v>6732.88</v>
      </c>
      <c r="R43" s="12">
        <v>8829</v>
      </c>
    </row>
    <row r="44" spans="1:18" x14ac:dyDescent="0.25">
      <c r="A44" s="2" t="s">
        <v>74</v>
      </c>
      <c r="B44" s="1" t="s">
        <v>75</v>
      </c>
      <c r="C44" s="12">
        <v>12936.64</v>
      </c>
      <c r="D44" s="12">
        <v>0</v>
      </c>
      <c r="E44" s="12">
        <v>926</v>
      </c>
      <c r="F44" s="12">
        <v>483</v>
      </c>
      <c r="G44" s="12">
        <v>0</v>
      </c>
      <c r="H44" s="12">
        <v>1754.12</v>
      </c>
      <c r="I44" s="12">
        <v>0</v>
      </c>
      <c r="J44" s="12">
        <v>2192.65</v>
      </c>
      <c r="K44" s="12">
        <v>0</v>
      </c>
      <c r="L44" s="20">
        <v>0</v>
      </c>
      <c r="M44" s="12">
        <f t="shared" si="0"/>
        <v>18292.41</v>
      </c>
      <c r="N44" s="12">
        <v>1487.65</v>
      </c>
      <c r="O44" s="12">
        <v>1512.92</v>
      </c>
      <c r="P44" s="12">
        <v>5873.84</v>
      </c>
      <c r="Q44" s="12">
        <f t="shared" si="1"/>
        <v>8874.41</v>
      </c>
      <c r="R44" s="12">
        <v>9418</v>
      </c>
    </row>
    <row r="45" spans="1:18" x14ac:dyDescent="0.25">
      <c r="A45" s="2" t="s">
        <v>76</v>
      </c>
      <c r="B45" s="1" t="s">
        <v>77</v>
      </c>
      <c r="C45" s="12">
        <v>11042.3</v>
      </c>
      <c r="D45" s="12">
        <v>0</v>
      </c>
      <c r="E45" s="12">
        <v>801</v>
      </c>
      <c r="F45" s="12">
        <v>484.78</v>
      </c>
      <c r="G45" s="12">
        <v>0</v>
      </c>
      <c r="H45" s="12">
        <v>0</v>
      </c>
      <c r="I45" s="12">
        <v>0</v>
      </c>
      <c r="J45" s="12">
        <v>1858.45</v>
      </c>
      <c r="K45" s="12">
        <v>0</v>
      </c>
      <c r="L45" s="20">
        <v>0</v>
      </c>
      <c r="M45" s="12">
        <f t="shared" si="0"/>
        <v>14186.53</v>
      </c>
      <c r="N45" s="12">
        <v>1356.84</v>
      </c>
      <c r="O45" s="12">
        <v>1273.7</v>
      </c>
      <c r="P45" s="12">
        <v>1650.9900000000016</v>
      </c>
      <c r="Q45" s="12">
        <f t="shared" si="1"/>
        <v>4281.5300000000016</v>
      </c>
      <c r="R45" s="12">
        <v>9905</v>
      </c>
    </row>
    <row r="46" spans="1:18" x14ac:dyDescent="0.25">
      <c r="A46" s="2" t="s">
        <v>78</v>
      </c>
      <c r="B46" s="1" t="s">
        <v>79</v>
      </c>
      <c r="C46" s="12">
        <v>10684.89</v>
      </c>
      <c r="D46" s="12">
        <v>0</v>
      </c>
      <c r="E46" s="12">
        <v>820</v>
      </c>
      <c r="F46" s="12">
        <v>510</v>
      </c>
      <c r="G46" s="12">
        <v>0</v>
      </c>
      <c r="H46" s="12">
        <v>0</v>
      </c>
      <c r="I46" s="12">
        <v>0</v>
      </c>
      <c r="J46" s="12">
        <v>1916</v>
      </c>
      <c r="K46" s="12">
        <v>0</v>
      </c>
      <c r="L46" s="20">
        <v>0</v>
      </c>
      <c r="M46" s="12">
        <f t="shared" si="0"/>
        <v>13930.89</v>
      </c>
      <c r="N46" s="12">
        <v>1300.6199999999999</v>
      </c>
      <c r="O46" s="12">
        <v>1322.04</v>
      </c>
      <c r="P46" s="12">
        <v>0.22999999999956344</v>
      </c>
      <c r="Q46" s="12">
        <f t="shared" si="1"/>
        <v>2622.8899999999994</v>
      </c>
      <c r="R46" s="12">
        <v>11308</v>
      </c>
    </row>
    <row r="47" spans="1:18" x14ac:dyDescent="0.25">
      <c r="A47" s="2" t="s">
        <v>80</v>
      </c>
      <c r="B47" s="1" t="s">
        <v>81</v>
      </c>
      <c r="C47" s="12">
        <v>12657.9</v>
      </c>
      <c r="D47" s="12">
        <v>200</v>
      </c>
      <c r="E47" s="12">
        <v>915</v>
      </c>
      <c r="F47" s="12">
        <v>451.78</v>
      </c>
      <c r="G47" s="12">
        <v>0</v>
      </c>
      <c r="H47" s="12">
        <v>0</v>
      </c>
      <c r="I47" s="12">
        <v>0</v>
      </c>
      <c r="J47" s="12">
        <v>2109.65</v>
      </c>
      <c r="K47" s="12">
        <v>0</v>
      </c>
      <c r="L47" s="20">
        <v>0</v>
      </c>
      <c r="M47" s="12">
        <f t="shared" si="0"/>
        <v>16334.33</v>
      </c>
      <c r="N47" s="12">
        <v>1761.96</v>
      </c>
      <c r="O47" s="12">
        <v>1455.66</v>
      </c>
      <c r="P47" s="12">
        <v>176.20999999999913</v>
      </c>
      <c r="Q47" s="12">
        <f t="shared" si="1"/>
        <v>3393.829999999999</v>
      </c>
      <c r="R47" s="12">
        <v>12940.5</v>
      </c>
    </row>
    <row r="48" spans="1:18" x14ac:dyDescent="0.25">
      <c r="A48" s="2" t="s">
        <v>422</v>
      </c>
      <c r="B48" s="1" t="s">
        <v>423</v>
      </c>
      <c r="C48" s="12">
        <v>15333</v>
      </c>
      <c r="D48" s="12">
        <v>400</v>
      </c>
      <c r="E48" s="12">
        <v>1093</v>
      </c>
      <c r="F48" s="12">
        <v>679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0">
        <v>0</v>
      </c>
      <c r="M48" s="12">
        <f t="shared" si="0"/>
        <v>17505</v>
      </c>
      <c r="N48" s="12">
        <v>2462.64</v>
      </c>
      <c r="O48" s="12">
        <v>1763.3</v>
      </c>
      <c r="P48" s="12">
        <v>6.0000000001309672E-2</v>
      </c>
      <c r="Q48" s="12">
        <f t="shared" si="1"/>
        <v>4226.0000000000009</v>
      </c>
      <c r="R48" s="12">
        <v>13279</v>
      </c>
    </row>
    <row r="49" spans="1:18" x14ac:dyDescent="0.25">
      <c r="A49" s="2" t="s">
        <v>424</v>
      </c>
      <c r="B49" s="1" t="s">
        <v>425</v>
      </c>
      <c r="C49" s="12">
        <v>15333</v>
      </c>
      <c r="D49" s="12">
        <v>400</v>
      </c>
      <c r="E49" s="12">
        <v>1093</v>
      </c>
      <c r="F49" s="12">
        <v>679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20">
        <v>0</v>
      </c>
      <c r="M49" s="12">
        <f t="shared" si="0"/>
        <v>17505</v>
      </c>
      <c r="N49" s="12">
        <v>2462.64</v>
      </c>
      <c r="O49" s="12">
        <v>1763.3</v>
      </c>
      <c r="P49" s="12">
        <v>6.0000000001309672E-2</v>
      </c>
      <c r="Q49" s="12">
        <f t="shared" si="1"/>
        <v>4226.0000000000009</v>
      </c>
      <c r="R49" s="12">
        <v>13279</v>
      </c>
    </row>
    <row r="50" spans="1:18" x14ac:dyDescent="0.25">
      <c r="A50" s="14"/>
      <c r="B50" s="6"/>
      <c r="C50" s="6" t="s">
        <v>545</v>
      </c>
      <c r="D50" s="6" t="s">
        <v>545</v>
      </c>
      <c r="E50" s="6" t="s">
        <v>545</v>
      </c>
      <c r="F50" s="6" t="s">
        <v>545</v>
      </c>
      <c r="G50" s="6" t="s">
        <v>545</v>
      </c>
      <c r="H50" s="6" t="s">
        <v>545</v>
      </c>
      <c r="I50" s="6" t="s">
        <v>545</v>
      </c>
      <c r="J50" s="6" t="s">
        <v>545</v>
      </c>
      <c r="K50" s="6" t="s">
        <v>545</v>
      </c>
      <c r="L50" s="6" t="s">
        <v>545</v>
      </c>
      <c r="M50" s="6" t="s">
        <v>545</v>
      </c>
      <c r="N50" s="6" t="s">
        <v>545</v>
      </c>
      <c r="O50" s="6" t="s">
        <v>545</v>
      </c>
      <c r="P50" s="6" t="s">
        <v>545</v>
      </c>
      <c r="Q50" s="6" t="s">
        <v>545</v>
      </c>
      <c r="R50" s="6" t="s">
        <v>545</v>
      </c>
    </row>
    <row r="51" spans="1:18" x14ac:dyDescent="0.25">
      <c r="A51" s="11" t="s">
        <v>535</v>
      </c>
      <c r="C51" s="12"/>
      <c r="M51" s="12"/>
      <c r="Q51" s="12"/>
    </row>
    <row r="52" spans="1:18" x14ac:dyDescent="0.25">
      <c r="A52" s="2" t="s">
        <v>82</v>
      </c>
      <c r="B52" s="1" t="s">
        <v>83</v>
      </c>
      <c r="C52" s="12">
        <v>15276.9</v>
      </c>
      <c r="D52" s="12">
        <v>400</v>
      </c>
      <c r="E52" s="12">
        <v>1130</v>
      </c>
      <c r="F52" s="12">
        <v>770</v>
      </c>
      <c r="G52" s="12">
        <v>0</v>
      </c>
      <c r="H52" s="12">
        <v>0</v>
      </c>
      <c r="I52" s="12">
        <v>0</v>
      </c>
      <c r="J52" s="12">
        <v>2546.15</v>
      </c>
      <c r="K52" s="12">
        <v>0</v>
      </c>
      <c r="L52" s="12">
        <v>0</v>
      </c>
      <c r="M52" s="12">
        <f t="shared" si="0"/>
        <v>20123.050000000003</v>
      </c>
      <c r="N52" s="12">
        <v>2477.98</v>
      </c>
      <c r="O52" s="12">
        <v>1756.84</v>
      </c>
      <c r="P52" s="12">
        <v>7339.7300000000032</v>
      </c>
      <c r="Q52" s="12">
        <f t="shared" si="1"/>
        <v>11574.550000000003</v>
      </c>
      <c r="R52" s="12">
        <v>8548.5</v>
      </c>
    </row>
    <row r="53" spans="1:18" x14ac:dyDescent="0.25">
      <c r="A53" s="2" t="s">
        <v>84</v>
      </c>
      <c r="B53" s="1" t="s">
        <v>85</v>
      </c>
      <c r="C53" s="12">
        <v>11499</v>
      </c>
      <c r="D53" s="12">
        <v>0</v>
      </c>
      <c r="E53" s="12">
        <v>820</v>
      </c>
      <c r="F53" s="12">
        <v>510</v>
      </c>
      <c r="G53" s="12">
        <v>0</v>
      </c>
      <c r="H53" s="12">
        <v>0</v>
      </c>
      <c r="I53" s="12">
        <v>0</v>
      </c>
      <c r="J53" s="12">
        <v>1916.5</v>
      </c>
      <c r="K53" s="12">
        <v>0</v>
      </c>
      <c r="L53" s="12">
        <v>0</v>
      </c>
      <c r="M53" s="12">
        <f t="shared" si="0"/>
        <v>14745.5</v>
      </c>
      <c r="N53" s="12">
        <v>1463.84</v>
      </c>
      <c r="O53" s="12">
        <v>1322.38</v>
      </c>
      <c r="P53" s="12">
        <v>0.27999999999883585</v>
      </c>
      <c r="Q53" s="12">
        <f t="shared" si="1"/>
        <v>2786.4999999999991</v>
      </c>
      <c r="R53" s="12">
        <v>11959</v>
      </c>
    </row>
    <row r="54" spans="1:18" x14ac:dyDescent="0.25">
      <c r="A54" s="2" t="s">
        <v>400</v>
      </c>
      <c r="B54" s="1" t="s">
        <v>401</v>
      </c>
      <c r="C54" s="12">
        <v>16246.2</v>
      </c>
      <c r="D54" s="12">
        <v>400</v>
      </c>
      <c r="E54" s="12">
        <v>1128</v>
      </c>
      <c r="F54" s="12">
        <v>703</v>
      </c>
      <c r="G54" s="12">
        <v>0</v>
      </c>
      <c r="H54" s="12">
        <v>0</v>
      </c>
      <c r="I54" s="12">
        <v>0</v>
      </c>
      <c r="J54" s="12">
        <v>1353.85</v>
      </c>
      <c r="K54" s="12">
        <v>0</v>
      </c>
      <c r="L54" s="12">
        <v>0</v>
      </c>
      <c r="M54" s="12">
        <f t="shared" si="0"/>
        <v>19831.05</v>
      </c>
      <c r="N54" s="12">
        <v>2670.3</v>
      </c>
      <c r="O54" s="12">
        <v>1868.32</v>
      </c>
      <c r="P54" s="12">
        <v>9695.43</v>
      </c>
      <c r="Q54" s="12">
        <f t="shared" si="1"/>
        <v>14234.05</v>
      </c>
      <c r="R54" s="12">
        <v>5597</v>
      </c>
    </row>
    <row r="55" spans="1:18" x14ac:dyDescent="0.25">
      <c r="A55" s="2" t="s">
        <v>402</v>
      </c>
      <c r="B55" s="1" t="s">
        <v>403</v>
      </c>
      <c r="C55" s="12">
        <v>14286.9</v>
      </c>
      <c r="D55" s="12">
        <v>200</v>
      </c>
      <c r="E55" s="12">
        <v>957</v>
      </c>
      <c r="F55" s="12">
        <v>881</v>
      </c>
      <c r="G55" s="12">
        <v>0</v>
      </c>
      <c r="H55" s="12">
        <v>0</v>
      </c>
      <c r="I55" s="12">
        <v>0</v>
      </c>
      <c r="J55" s="12">
        <v>1190.58</v>
      </c>
      <c r="K55" s="12">
        <v>0</v>
      </c>
      <c r="L55" s="12">
        <v>0</v>
      </c>
      <c r="M55" s="12">
        <f t="shared" si="0"/>
        <v>17515.48</v>
      </c>
      <c r="N55" s="12">
        <v>2210.56</v>
      </c>
      <c r="O55" s="12">
        <v>1643</v>
      </c>
      <c r="P55" s="12">
        <v>3954.42</v>
      </c>
      <c r="Q55" s="12">
        <f t="shared" si="1"/>
        <v>7807.98</v>
      </c>
      <c r="R55" s="12">
        <v>9707.5</v>
      </c>
    </row>
    <row r="56" spans="1:18" x14ac:dyDescent="0.25">
      <c r="A56" s="2" t="s">
        <v>86</v>
      </c>
      <c r="B56" s="1" t="s">
        <v>87</v>
      </c>
      <c r="C56" s="12">
        <v>27627</v>
      </c>
      <c r="D56" s="12">
        <v>0</v>
      </c>
      <c r="E56" s="12">
        <v>1465</v>
      </c>
      <c r="F56" s="12">
        <v>987</v>
      </c>
      <c r="G56" s="12">
        <v>0</v>
      </c>
      <c r="H56" s="12">
        <v>0</v>
      </c>
      <c r="I56" s="12">
        <v>0</v>
      </c>
      <c r="J56" s="12">
        <v>4604.5</v>
      </c>
      <c r="K56" s="12">
        <v>0</v>
      </c>
      <c r="L56" s="12">
        <v>0</v>
      </c>
      <c r="M56" s="12">
        <f t="shared" si="0"/>
        <v>34683.5</v>
      </c>
      <c r="N56" s="12">
        <v>5281.84</v>
      </c>
      <c r="O56" s="12">
        <v>3177.1</v>
      </c>
      <c r="P56" s="12">
        <v>5.9999999997671694E-2</v>
      </c>
      <c r="Q56" s="12">
        <f t="shared" si="1"/>
        <v>8458.9999999999982</v>
      </c>
      <c r="R56" s="12">
        <v>26224.5</v>
      </c>
    </row>
    <row r="57" spans="1:18" x14ac:dyDescent="0.25">
      <c r="A57" s="2" t="s">
        <v>88</v>
      </c>
      <c r="B57" s="1" t="s">
        <v>89</v>
      </c>
      <c r="C57" s="12">
        <v>10953.9</v>
      </c>
      <c r="D57" s="12">
        <v>400</v>
      </c>
      <c r="E57" s="12">
        <v>784</v>
      </c>
      <c r="F57" s="12">
        <v>499</v>
      </c>
      <c r="G57" s="12">
        <v>0</v>
      </c>
      <c r="H57" s="12">
        <v>0</v>
      </c>
      <c r="I57" s="12">
        <v>0</v>
      </c>
      <c r="J57" s="12">
        <v>1825.65</v>
      </c>
      <c r="K57" s="12">
        <v>12204.35</v>
      </c>
      <c r="L57" s="12">
        <v>0</v>
      </c>
      <c r="M57" s="12">
        <f t="shared" si="0"/>
        <v>26666.9</v>
      </c>
      <c r="N57" s="12">
        <f>1422.8+1732.8</f>
        <v>3155.6</v>
      </c>
      <c r="O57" s="12">
        <v>1259.7</v>
      </c>
      <c r="P57" s="12">
        <v>711.10000000000218</v>
      </c>
      <c r="Q57" s="12">
        <f t="shared" si="1"/>
        <v>5126.4000000000024</v>
      </c>
      <c r="R57" s="12">
        <v>21540.5</v>
      </c>
    </row>
    <row r="58" spans="1:18" x14ac:dyDescent="0.25">
      <c r="A58" s="2" t="s">
        <v>90</v>
      </c>
      <c r="B58" s="1" t="s">
        <v>91</v>
      </c>
      <c r="C58" s="12">
        <v>14286.9</v>
      </c>
      <c r="D58" s="12">
        <v>200</v>
      </c>
      <c r="E58" s="12">
        <v>957</v>
      </c>
      <c r="F58" s="12">
        <v>881</v>
      </c>
      <c r="G58" s="12">
        <v>0</v>
      </c>
      <c r="H58" s="12">
        <v>0</v>
      </c>
      <c r="I58" s="12">
        <v>0</v>
      </c>
      <c r="J58" s="12">
        <v>1190.58</v>
      </c>
      <c r="K58" s="12">
        <v>0</v>
      </c>
      <c r="L58" s="12">
        <v>0</v>
      </c>
      <c r="M58" s="12">
        <f t="shared" si="0"/>
        <v>17515.48</v>
      </c>
      <c r="N58" s="12">
        <v>2210.56</v>
      </c>
      <c r="O58" s="12">
        <v>1643</v>
      </c>
      <c r="P58" s="12">
        <v>2821.42</v>
      </c>
      <c r="Q58" s="12">
        <f t="shared" si="1"/>
        <v>6674.98</v>
      </c>
      <c r="R58" s="12">
        <v>10840.5</v>
      </c>
    </row>
    <row r="59" spans="1:18" x14ac:dyDescent="0.25">
      <c r="A59" s="2" t="s">
        <v>404</v>
      </c>
      <c r="B59" s="1" t="s">
        <v>405</v>
      </c>
      <c r="C59" s="12">
        <v>11499</v>
      </c>
      <c r="D59" s="12">
        <v>200</v>
      </c>
      <c r="E59" s="12">
        <v>820</v>
      </c>
      <c r="F59" s="12">
        <v>675</v>
      </c>
      <c r="G59" s="12">
        <v>0</v>
      </c>
      <c r="H59" s="12">
        <v>0</v>
      </c>
      <c r="I59" s="12">
        <v>0</v>
      </c>
      <c r="J59" s="12">
        <v>958.25</v>
      </c>
      <c r="K59" s="12">
        <v>0</v>
      </c>
      <c r="L59" s="12">
        <v>0</v>
      </c>
      <c r="M59" s="12">
        <f t="shared" si="0"/>
        <v>14152.25</v>
      </c>
      <c r="N59" s="12">
        <v>1541.8</v>
      </c>
      <c r="O59" s="12">
        <v>1322.38</v>
      </c>
      <c r="P59" s="12">
        <v>6.9999999999708962E-2</v>
      </c>
      <c r="Q59" s="12">
        <f t="shared" si="1"/>
        <v>2864.25</v>
      </c>
      <c r="R59" s="12">
        <v>11288</v>
      </c>
    </row>
    <row r="60" spans="1:18" x14ac:dyDescent="0.25">
      <c r="A60" s="2" t="s">
        <v>426</v>
      </c>
      <c r="B60" s="1" t="s">
        <v>427</v>
      </c>
      <c r="C60" s="12">
        <v>11280</v>
      </c>
      <c r="D60" s="12">
        <v>200</v>
      </c>
      <c r="E60" s="12">
        <v>802</v>
      </c>
      <c r="F60" s="12">
        <v>482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f t="shared" si="0"/>
        <v>12764</v>
      </c>
      <c r="N60" s="12">
        <v>1449.96</v>
      </c>
      <c r="O60" s="12">
        <v>1297.2</v>
      </c>
      <c r="P60" s="12">
        <v>-0.15999999999985448</v>
      </c>
      <c r="Q60" s="12">
        <f t="shared" si="1"/>
        <v>2747</v>
      </c>
      <c r="R60" s="12">
        <v>10017</v>
      </c>
    </row>
    <row r="61" spans="1:18" x14ac:dyDescent="0.25">
      <c r="A61" s="2" t="s">
        <v>428</v>
      </c>
      <c r="B61" s="1" t="s">
        <v>429</v>
      </c>
      <c r="C61" s="12">
        <v>10954.2</v>
      </c>
      <c r="D61" s="12">
        <v>200</v>
      </c>
      <c r="E61" s="12">
        <v>784</v>
      </c>
      <c r="F61" s="12">
        <v>482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f t="shared" si="0"/>
        <v>12420.2</v>
      </c>
      <c r="N61" s="12">
        <v>1376.52</v>
      </c>
      <c r="O61" s="12">
        <v>1259.74</v>
      </c>
      <c r="P61" s="12">
        <v>-5.9999999999490683E-2</v>
      </c>
      <c r="Q61" s="12">
        <f t="shared" si="1"/>
        <v>2636.2000000000007</v>
      </c>
      <c r="R61" s="12">
        <v>9784</v>
      </c>
    </row>
    <row r="62" spans="1:18" x14ac:dyDescent="0.25">
      <c r="A62" s="2" t="s">
        <v>430</v>
      </c>
      <c r="B62" s="1" t="s">
        <v>431</v>
      </c>
      <c r="C62" s="12">
        <v>11668.8</v>
      </c>
      <c r="D62" s="12">
        <v>400</v>
      </c>
      <c r="E62" s="12">
        <v>941</v>
      </c>
      <c r="F62" s="12">
        <v>645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f t="shared" si="0"/>
        <v>13654.8</v>
      </c>
      <c r="N62" s="12">
        <v>1640.22</v>
      </c>
      <c r="O62" s="12">
        <v>1341.92</v>
      </c>
      <c r="P62" s="12">
        <v>0.15999999999985448</v>
      </c>
      <c r="Q62" s="12">
        <f t="shared" si="1"/>
        <v>2982.3</v>
      </c>
      <c r="R62" s="12">
        <v>10672.5</v>
      </c>
    </row>
    <row r="63" spans="1:18" x14ac:dyDescent="0.25">
      <c r="A63" s="14"/>
      <c r="B63" s="6"/>
      <c r="C63" s="6" t="s">
        <v>545</v>
      </c>
      <c r="D63" s="6" t="s">
        <v>545</v>
      </c>
      <c r="E63" s="6" t="s">
        <v>545</v>
      </c>
      <c r="F63" s="6" t="s">
        <v>545</v>
      </c>
      <c r="G63" s="6" t="s">
        <v>545</v>
      </c>
      <c r="H63" s="6" t="s">
        <v>545</v>
      </c>
      <c r="I63" s="6" t="s">
        <v>545</v>
      </c>
      <c r="J63" s="6" t="s">
        <v>545</v>
      </c>
      <c r="K63" s="6" t="s">
        <v>545</v>
      </c>
      <c r="L63" s="6" t="s">
        <v>545</v>
      </c>
      <c r="M63" s="6" t="s">
        <v>545</v>
      </c>
      <c r="N63" s="6" t="s">
        <v>545</v>
      </c>
      <c r="O63" s="6" t="s">
        <v>545</v>
      </c>
      <c r="P63" s="6" t="s">
        <v>545</v>
      </c>
      <c r="Q63" s="6" t="s">
        <v>545</v>
      </c>
      <c r="R63" s="6" t="s">
        <v>545</v>
      </c>
    </row>
    <row r="64" spans="1:18" x14ac:dyDescent="0.25">
      <c r="A64" s="11" t="s">
        <v>536</v>
      </c>
      <c r="C64" s="12"/>
      <c r="M64" s="12"/>
      <c r="Q64" s="12"/>
    </row>
    <row r="65" spans="1:18" x14ac:dyDescent="0.25">
      <c r="A65" s="2" t="s">
        <v>94</v>
      </c>
      <c r="B65" s="1" t="s">
        <v>95</v>
      </c>
      <c r="C65" s="12">
        <v>10953.9</v>
      </c>
      <c r="D65" s="12">
        <v>400</v>
      </c>
      <c r="E65" s="12">
        <v>784</v>
      </c>
      <c r="F65" s="12">
        <v>499</v>
      </c>
      <c r="G65" s="12">
        <v>616.1</v>
      </c>
      <c r="H65" s="12">
        <v>0</v>
      </c>
      <c r="I65" s="12">
        <v>0</v>
      </c>
      <c r="J65" s="12">
        <v>1825.65</v>
      </c>
      <c r="K65" s="12">
        <v>0</v>
      </c>
      <c r="L65" s="12">
        <v>0</v>
      </c>
      <c r="M65" s="12">
        <f t="shared" ref="M65:M121" si="2">SUM(C65:L65)</f>
        <v>15078.65</v>
      </c>
      <c r="N65" s="12">
        <v>1554.4</v>
      </c>
      <c r="O65" s="12">
        <v>1259.7</v>
      </c>
      <c r="P65" s="12">
        <v>4.9999999999272404E-2</v>
      </c>
      <c r="Q65" s="12">
        <f t="shared" ref="Q65:Q121" si="3">SUM(N65:P65)</f>
        <v>2814.1499999999996</v>
      </c>
      <c r="R65" s="12">
        <v>12264.5</v>
      </c>
    </row>
    <row r="66" spans="1:18" x14ac:dyDescent="0.25">
      <c r="A66" s="2" t="s">
        <v>96</v>
      </c>
      <c r="B66" s="1" t="s">
        <v>97</v>
      </c>
      <c r="C66" s="12">
        <v>10953.9</v>
      </c>
      <c r="D66" s="12">
        <v>400</v>
      </c>
      <c r="E66" s="12">
        <v>784</v>
      </c>
      <c r="F66" s="12">
        <v>499</v>
      </c>
      <c r="G66" s="12">
        <v>616.1</v>
      </c>
      <c r="H66" s="12">
        <v>0</v>
      </c>
      <c r="I66" s="12">
        <v>0</v>
      </c>
      <c r="J66" s="12">
        <v>1825.65</v>
      </c>
      <c r="K66" s="12">
        <v>0</v>
      </c>
      <c r="L66" s="12">
        <v>0</v>
      </c>
      <c r="M66" s="12">
        <f t="shared" si="2"/>
        <v>15078.65</v>
      </c>
      <c r="N66" s="12">
        <v>1554.4</v>
      </c>
      <c r="O66" s="12">
        <v>1259.7</v>
      </c>
      <c r="P66" s="12">
        <v>4.9999999999272404E-2</v>
      </c>
      <c r="Q66" s="12">
        <f t="shared" si="3"/>
        <v>2814.1499999999996</v>
      </c>
      <c r="R66" s="12">
        <v>12264.5</v>
      </c>
    </row>
    <row r="67" spans="1:18" x14ac:dyDescent="0.25">
      <c r="A67" s="2" t="s">
        <v>98</v>
      </c>
      <c r="B67" s="1" t="s">
        <v>99</v>
      </c>
      <c r="C67" s="12">
        <v>10953.9</v>
      </c>
      <c r="D67" s="12">
        <v>200</v>
      </c>
      <c r="E67" s="12">
        <v>784</v>
      </c>
      <c r="F67" s="12">
        <v>499</v>
      </c>
      <c r="G67" s="12">
        <v>0</v>
      </c>
      <c r="H67" s="12">
        <v>0</v>
      </c>
      <c r="I67" s="12">
        <v>0</v>
      </c>
      <c r="J67" s="12">
        <v>1825.65</v>
      </c>
      <c r="K67" s="12">
        <v>0</v>
      </c>
      <c r="L67" s="12">
        <v>0</v>
      </c>
      <c r="M67" s="12">
        <f t="shared" si="2"/>
        <v>14262.55</v>
      </c>
      <c r="N67" s="12">
        <v>1380.08</v>
      </c>
      <c r="O67" s="12">
        <v>1259.7</v>
      </c>
      <c r="P67" s="12">
        <v>0.27000000000043656</v>
      </c>
      <c r="Q67" s="12">
        <f t="shared" si="3"/>
        <v>2640.05</v>
      </c>
      <c r="R67" s="12">
        <v>11622.5</v>
      </c>
    </row>
    <row r="68" spans="1:18" x14ac:dyDescent="0.25">
      <c r="A68" s="2" t="s">
        <v>100</v>
      </c>
      <c r="B68" s="1" t="s">
        <v>101</v>
      </c>
      <c r="C68" s="12">
        <v>10953.9</v>
      </c>
      <c r="D68" s="12">
        <v>200</v>
      </c>
      <c r="E68" s="12">
        <v>784</v>
      </c>
      <c r="F68" s="12">
        <v>499</v>
      </c>
      <c r="G68" s="12">
        <v>0</v>
      </c>
      <c r="H68" s="12">
        <v>0</v>
      </c>
      <c r="I68" s="12">
        <v>0</v>
      </c>
      <c r="J68" s="12">
        <v>1825.65</v>
      </c>
      <c r="K68" s="12">
        <v>0</v>
      </c>
      <c r="L68" s="12">
        <v>0</v>
      </c>
      <c r="M68" s="12">
        <f t="shared" si="2"/>
        <v>14262.55</v>
      </c>
      <c r="N68" s="12">
        <v>1380.08</v>
      </c>
      <c r="O68" s="12">
        <v>1259.7</v>
      </c>
      <c r="P68" s="12">
        <v>-0.22999999999956344</v>
      </c>
      <c r="Q68" s="12">
        <f t="shared" si="3"/>
        <v>2639.55</v>
      </c>
      <c r="R68" s="12">
        <v>11623</v>
      </c>
    </row>
    <row r="69" spans="1:18" x14ac:dyDescent="0.25">
      <c r="A69" s="2" t="s">
        <v>102</v>
      </c>
      <c r="B69" s="1" t="s">
        <v>103</v>
      </c>
      <c r="C69" s="12">
        <v>10953.9</v>
      </c>
      <c r="D69" s="12">
        <v>400</v>
      </c>
      <c r="E69" s="12">
        <v>784</v>
      </c>
      <c r="F69" s="12">
        <v>499</v>
      </c>
      <c r="G69" s="12">
        <v>0</v>
      </c>
      <c r="H69" s="12">
        <v>0</v>
      </c>
      <c r="I69" s="12">
        <v>0</v>
      </c>
      <c r="J69" s="12">
        <v>1825.65</v>
      </c>
      <c r="K69" s="12">
        <v>0</v>
      </c>
      <c r="L69" s="12">
        <v>0</v>
      </c>
      <c r="M69" s="12">
        <f t="shared" si="2"/>
        <v>14462.55</v>
      </c>
      <c r="N69" s="12">
        <v>1422.8</v>
      </c>
      <c r="O69" s="12">
        <v>1259.7</v>
      </c>
      <c r="P69" s="12">
        <v>4.9999999999272404E-2</v>
      </c>
      <c r="Q69" s="12">
        <f t="shared" si="3"/>
        <v>2682.5499999999993</v>
      </c>
      <c r="R69" s="12">
        <v>11780</v>
      </c>
    </row>
    <row r="70" spans="1:18" x14ac:dyDescent="0.25">
      <c r="A70" s="14"/>
      <c r="B70" s="6"/>
      <c r="C70" s="6" t="s">
        <v>545</v>
      </c>
      <c r="D70" s="6" t="s">
        <v>545</v>
      </c>
      <c r="E70" s="6" t="s">
        <v>545</v>
      </c>
      <c r="F70" s="6" t="s">
        <v>545</v>
      </c>
      <c r="G70" s="6" t="s">
        <v>545</v>
      </c>
      <c r="H70" s="6" t="s">
        <v>545</v>
      </c>
      <c r="I70" s="6" t="s">
        <v>545</v>
      </c>
      <c r="J70" s="6" t="s">
        <v>545</v>
      </c>
      <c r="K70" s="6" t="s">
        <v>545</v>
      </c>
      <c r="L70" s="6" t="s">
        <v>545</v>
      </c>
      <c r="M70" s="6" t="s">
        <v>545</v>
      </c>
      <c r="N70" s="6" t="s">
        <v>545</v>
      </c>
      <c r="O70" s="6" t="s">
        <v>545</v>
      </c>
      <c r="P70" s="6" t="s">
        <v>545</v>
      </c>
      <c r="Q70" s="6" t="s">
        <v>545</v>
      </c>
      <c r="R70" s="6" t="s">
        <v>545</v>
      </c>
    </row>
    <row r="71" spans="1:18" x14ac:dyDescent="0.25">
      <c r="A71" s="11" t="s">
        <v>537</v>
      </c>
      <c r="C71" s="12"/>
      <c r="M71" s="12"/>
      <c r="Q71" s="12"/>
    </row>
    <row r="72" spans="1:18" x14ac:dyDescent="0.25">
      <c r="A72" s="2" t="s">
        <v>104</v>
      </c>
      <c r="B72" s="1" t="s">
        <v>105</v>
      </c>
      <c r="C72" s="12">
        <v>11756.4</v>
      </c>
      <c r="D72" s="12">
        <v>0</v>
      </c>
      <c r="E72" s="12">
        <v>846</v>
      </c>
      <c r="F72" s="12">
        <v>528</v>
      </c>
      <c r="G72" s="12">
        <v>739.32</v>
      </c>
      <c r="H72" s="12">
        <v>0</v>
      </c>
      <c r="I72" s="12">
        <v>0</v>
      </c>
      <c r="J72" s="12">
        <v>1959.4</v>
      </c>
      <c r="K72" s="12">
        <v>0</v>
      </c>
      <c r="L72" s="12">
        <v>0</v>
      </c>
      <c r="M72" s="12">
        <f t="shared" si="2"/>
        <v>15829.119999999999</v>
      </c>
      <c r="N72" s="12">
        <v>1686.14</v>
      </c>
      <c r="O72" s="12">
        <v>1351.98</v>
      </c>
      <c r="P72" s="12">
        <v>0</v>
      </c>
      <c r="Q72" s="12">
        <f t="shared" si="3"/>
        <v>3038.12</v>
      </c>
      <c r="R72" s="12">
        <v>12791</v>
      </c>
    </row>
    <row r="73" spans="1:18" x14ac:dyDescent="0.25">
      <c r="A73" s="2" t="s">
        <v>106</v>
      </c>
      <c r="B73" s="1" t="s">
        <v>107</v>
      </c>
      <c r="C73" s="12">
        <v>10953.9</v>
      </c>
      <c r="D73" s="12">
        <v>0</v>
      </c>
      <c r="E73" s="12">
        <v>784</v>
      </c>
      <c r="F73" s="12">
        <v>0</v>
      </c>
      <c r="G73" s="12">
        <v>492.88</v>
      </c>
      <c r="H73" s="12">
        <v>0</v>
      </c>
      <c r="I73" s="12">
        <v>0</v>
      </c>
      <c r="J73" s="12">
        <v>1825.65</v>
      </c>
      <c r="K73" s="12">
        <v>0</v>
      </c>
      <c r="L73" s="12">
        <v>0</v>
      </c>
      <c r="M73" s="12">
        <f t="shared" si="2"/>
        <v>14056.429999999998</v>
      </c>
      <c r="N73" s="12">
        <v>1336.06</v>
      </c>
      <c r="O73" s="12">
        <v>1259.7</v>
      </c>
      <c r="P73" s="12">
        <v>0.16999999999825377</v>
      </c>
      <c r="Q73" s="12">
        <f t="shared" si="3"/>
        <v>2595.9299999999985</v>
      </c>
      <c r="R73" s="12">
        <v>11460.5</v>
      </c>
    </row>
    <row r="74" spans="1:18" x14ac:dyDescent="0.25">
      <c r="A74" s="2" t="s">
        <v>108</v>
      </c>
      <c r="B74" s="1" t="s">
        <v>109</v>
      </c>
      <c r="C74" s="12">
        <v>10206.4</v>
      </c>
      <c r="D74" s="12">
        <v>0</v>
      </c>
      <c r="E74" s="12">
        <v>784</v>
      </c>
      <c r="F74" s="12">
        <v>499</v>
      </c>
      <c r="G74" s="12">
        <v>0</v>
      </c>
      <c r="H74" s="12">
        <v>0</v>
      </c>
      <c r="I74" s="12">
        <v>0</v>
      </c>
      <c r="J74" s="12">
        <v>1825.65</v>
      </c>
      <c r="K74" s="12">
        <v>0</v>
      </c>
      <c r="L74" s="12">
        <v>0</v>
      </c>
      <c r="M74" s="12">
        <f t="shared" si="2"/>
        <v>13315.05</v>
      </c>
      <c r="N74" s="12">
        <v>1190.17</v>
      </c>
      <c r="O74" s="12">
        <v>1259.7</v>
      </c>
      <c r="P74" s="12">
        <v>0.18000000000029104</v>
      </c>
      <c r="Q74" s="12">
        <f t="shared" si="3"/>
        <v>2450.0500000000002</v>
      </c>
      <c r="R74" s="12">
        <v>10865</v>
      </c>
    </row>
    <row r="75" spans="1:18" x14ac:dyDescent="0.25">
      <c r="A75" s="2" t="s">
        <v>110</v>
      </c>
      <c r="B75" s="1" t="s">
        <v>111</v>
      </c>
      <c r="C75" s="12">
        <v>10953.9</v>
      </c>
      <c r="D75" s="12">
        <v>200</v>
      </c>
      <c r="E75" s="12">
        <v>784</v>
      </c>
      <c r="F75" s="12">
        <v>499</v>
      </c>
      <c r="G75" s="12">
        <v>0</v>
      </c>
      <c r="H75" s="12">
        <v>0</v>
      </c>
      <c r="I75" s="12">
        <v>0</v>
      </c>
      <c r="J75" s="12">
        <v>1825.65</v>
      </c>
      <c r="K75" s="12">
        <v>0</v>
      </c>
      <c r="L75" s="12">
        <v>0</v>
      </c>
      <c r="M75" s="12">
        <f t="shared" si="2"/>
        <v>14262.55</v>
      </c>
      <c r="N75" s="12">
        <v>1380.08</v>
      </c>
      <c r="O75" s="12">
        <v>1259.7</v>
      </c>
      <c r="P75" s="12">
        <v>1371.7700000000004</v>
      </c>
      <c r="Q75" s="12">
        <f t="shared" si="3"/>
        <v>4011.55</v>
      </c>
      <c r="R75" s="12">
        <v>10251</v>
      </c>
    </row>
    <row r="76" spans="1:18" x14ac:dyDescent="0.25">
      <c r="A76" s="2" t="s">
        <v>112</v>
      </c>
      <c r="B76" s="1" t="s">
        <v>113</v>
      </c>
      <c r="C76" s="12">
        <v>11756.4</v>
      </c>
      <c r="D76" s="12">
        <v>200</v>
      </c>
      <c r="E76" s="12">
        <v>846</v>
      </c>
      <c r="F76" s="12">
        <v>528</v>
      </c>
      <c r="G76" s="12">
        <v>0</v>
      </c>
      <c r="H76" s="12">
        <v>0</v>
      </c>
      <c r="I76" s="12">
        <v>0</v>
      </c>
      <c r="J76" s="12">
        <v>1959.4</v>
      </c>
      <c r="K76" s="12">
        <v>0</v>
      </c>
      <c r="L76" s="12">
        <v>0</v>
      </c>
      <c r="M76" s="12">
        <f t="shared" si="2"/>
        <v>15289.8</v>
      </c>
      <c r="N76" s="12">
        <v>1570.94</v>
      </c>
      <c r="O76" s="12">
        <v>1351.98</v>
      </c>
      <c r="P76" s="12">
        <v>2799.8799999999992</v>
      </c>
      <c r="Q76" s="12">
        <f t="shared" si="3"/>
        <v>5722.7999999999993</v>
      </c>
      <c r="R76" s="12">
        <v>9567</v>
      </c>
    </row>
    <row r="77" spans="1:18" x14ac:dyDescent="0.25">
      <c r="A77" s="2" t="s">
        <v>114</v>
      </c>
      <c r="B77" s="1" t="s">
        <v>115</v>
      </c>
      <c r="C77" s="12">
        <v>10588.77</v>
      </c>
      <c r="D77" s="12">
        <v>0</v>
      </c>
      <c r="E77" s="12">
        <v>784</v>
      </c>
      <c r="F77" s="12">
        <v>499</v>
      </c>
      <c r="G77" s="12">
        <v>0</v>
      </c>
      <c r="H77" s="12">
        <v>0</v>
      </c>
      <c r="I77" s="12">
        <v>0</v>
      </c>
      <c r="J77" s="12">
        <v>1825.65</v>
      </c>
      <c r="K77" s="12">
        <v>0</v>
      </c>
      <c r="L77" s="12">
        <v>0</v>
      </c>
      <c r="M77" s="12">
        <f t="shared" si="2"/>
        <v>13697.42</v>
      </c>
      <c r="N77" s="12">
        <v>1265.31</v>
      </c>
      <c r="O77" s="12">
        <v>1259.7</v>
      </c>
      <c r="P77" s="12">
        <v>-9.0000000000145519E-2</v>
      </c>
      <c r="Q77" s="12">
        <f t="shared" si="3"/>
        <v>2524.92</v>
      </c>
      <c r="R77" s="12">
        <v>11172.5</v>
      </c>
    </row>
    <row r="78" spans="1:18" x14ac:dyDescent="0.25">
      <c r="A78" s="2" t="s">
        <v>116</v>
      </c>
      <c r="B78" s="1" t="s">
        <v>117</v>
      </c>
      <c r="C78" s="12">
        <v>10953.9</v>
      </c>
      <c r="D78" s="12">
        <v>200</v>
      </c>
      <c r="E78" s="12">
        <v>784</v>
      </c>
      <c r="F78" s="12">
        <v>499</v>
      </c>
      <c r="G78" s="12">
        <v>0</v>
      </c>
      <c r="H78" s="12">
        <v>0</v>
      </c>
      <c r="I78" s="12">
        <v>0</v>
      </c>
      <c r="J78" s="12">
        <v>1825.65</v>
      </c>
      <c r="K78" s="12">
        <v>0</v>
      </c>
      <c r="L78" s="12">
        <v>0</v>
      </c>
      <c r="M78" s="12">
        <f t="shared" si="2"/>
        <v>14262.55</v>
      </c>
      <c r="N78" s="12">
        <v>1380.08</v>
      </c>
      <c r="O78" s="12">
        <v>1259.7</v>
      </c>
      <c r="P78" s="12">
        <v>-0.22999999999956344</v>
      </c>
      <c r="Q78" s="12">
        <f t="shared" si="3"/>
        <v>2639.55</v>
      </c>
      <c r="R78" s="12">
        <v>11623</v>
      </c>
    </row>
    <row r="79" spans="1:18" x14ac:dyDescent="0.25">
      <c r="A79" s="2" t="s">
        <v>406</v>
      </c>
      <c r="B79" s="1" t="s">
        <v>407</v>
      </c>
      <c r="C79" s="12">
        <v>10588.77</v>
      </c>
      <c r="D79" s="12">
        <v>200</v>
      </c>
      <c r="E79" s="12">
        <v>784</v>
      </c>
      <c r="F79" s="12">
        <v>482.46</v>
      </c>
      <c r="G79" s="12">
        <v>0</v>
      </c>
      <c r="H79" s="12">
        <v>0</v>
      </c>
      <c r="I79" s="12">
        <v>0</v>
      </c>
      <c r="J79" s="12">
        <v>912.83</v>
      </c>
      <c r="K79" s="12">
        <v>0</v>
      </c>
      <c r="L79" s="12">
        <v>0</v>
      </c>
      <c r="M79" s="12">
        <f t="shared" si="2"/>
        <v>12968.06</v>
      </c>
      <c r="N79" s="12">
        <v>1305.07</v>
      </c>
      <c r="O79" s="12">
        <v>1259.7</v>
      </c>
      <c r="P79" s="12">
        <v>-0.21000000000094587</v>
      </c>
      <c r="Q79" s="12">
        <f t="shared" si="3"/>
        <v>2564.559999999999</v>
      </c>
      <c r="R79" s="12">
        <v>10403.5</v>
      </c>
    </row>
    <row r="80" spans="1:18" x14ac:dyDescent="0.25">
      <c r="A80" s="2" t="s">
        <v>432</v>
      </c>
      <c r="B80" s="1" t="s">
        <v>433</v>
      </c>
      <c r="C80" s="12">
        <v>10223.64</v>
      </c>
      <c r="D80" s="12">
        <v>200</v>
      </c>
      <c r="E80" s="12">
        <v>784</v>
      </c>
      <c r="F80" s="12">
        <v>465.82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20">
        <v>365.13</v>
      </c>
      <c r="M80" s="12">
        <f t="shared" si="2"/>
        <v>12038.589999999998</v>
      </c>
      <c r="N80" s="12">
        <v>1314.64</v>
      </c>
      <c r="O80" s="12">
        <v>1259.7</v>
      </c>
      <c r="P80" s="12">
        <v>-0.25000000000181899</v>
      </c>
      <c r="Q80" s="12">
        <f t="shared" si="3"/>
        <v>2574.0899999999983</v>
      </c>
      <c r="R80" s="12">
        <v>9464.5</v>
      </c>
    </row>
    <row r="81" spans="1:18" x14ac:dyDescent="0.25">
      <c r="A81" s="2" t="s">
        <v>434</v>
      </c>
      <c r="B81" s="1" t="s">
        <v>435</v>
      </c>
      <c r="C81" s="12">
        <v>10588.77</v>
      </c>
      <c r="D81" s="12">
        <v>200</v>
      </c>
      <c r="E81" s="12">
        <v>784</v>
      </c>
      <c r="F81" s="12">
        <v>482.46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20">
        <v>365.13</v>
      </c>
      <c r="M81" s="12">
        <f t="shared" si="2"/>
        <v>12420.359999999999</v>
      </c>
      <c r="N81" s="12">
        <v>1383.06</v>
      </c>
      <c r="O81" s="12">
        <v>1259.7</v>
      </c>
      <c r="P81" s="12">
        <v>9.9999999998544808E-2</v>
      </c>
      <c r="Q81" s="12">
        <f t="shared" si="3"/>
        <v>2642.8599999999988</v>
      </c>
      <c r="R81" s="12">
        <v>9777.5</v>
      </c>
    </row>
    <row r="82" spans="1:18" x14ac:dyDescent="0.25">
      <c r="A82" s="14"/>
      <c r="B82" s="6"/>
      <c r="C82" s="6" t="s">
        <v>545</v>
      </c>
      <c r="D82" s="6" t="s">
        <v>545</v>
      </c>
      <c r="E82" s="6" t="s">
        <v>545</v>
      </c>
      <c r="F82" s="6" t="s">
        <v>545</v>
      </c>
      <c r="G82" s="6" t="s">
        <v>545</v>
      </c>
      <c r="H82" s="6" t="s">
        <v>545</v>
      </c>
      <c r="I82" s="6" t="s">
        <v>545</v>
      </c>
      <c r="J82" s="6" t="s">
        <v>545</v>
      </c>
      <c r="K82" s="6" t="s">
        <v>545</v>
      </c>
      <c r="L82" s="6" t="s">
        <v>545</v>
      </c>
      <c r="M82" s="6" t="s">
        <v>545</v>
      </c>
      <c r="N82" s="6" t="s">
        <v>545</v>
      </c>
      <c r="O82" s="6" t="s">
        <v>545</v>
      </c>
      <c r="P82" s="6" t="s">
        <v>545</v>
      </c>
      <c r="Q82" s="6" t="s">
        <v>545</v>
      </c>
      <c r="R82" s="6" t="s">
        <v>545</v>
      </c>
    </row>
    <row r="83" spans="1:18" x14ac:dyDescent="0.25">
      <c r="A83" s="11" t="s">
        <v>538</v>
      </c>
      <c r="C83" s="12"/>
      <c r="M83" s="12"/>
      <c r="Q83" s="12"/>
    </row>
    <row r="84" spans="1:18" x14ac:dyDescent="0.25">
      <c r="A84" s="2" t="s">
        <v>120</v>
      </c>
      <c r="B84" s="1" t="s">
        <v>121</v>
      </c>
      <c r="C84" s="12">
        <v>11669.1</v>
      </c>
      <c r="D84" s="12">
        <v>200</v>
      </c>
      <c r="E84" s="12">
        <v>788</v>
      </c>
      <c r="F84" s="12">
        <v>468</v>
      </c>
      <c r="G84" s="12">
        <v>739.32</v>
      </c>
      <c r="H84" s="12">
        <v>0</v>
      </c>
      <c r="I84" s="12">
        <v>0</v>
      </c>
      <c r="J84" s="12">
        <v>1944.85</v>
      </c>
      <c r="K84" s="12">
        <v>0</v>
      </c>
      <c r="L84" s="12">
        <v>0</v>
      </c>
      <c r="M84" s="12">
        <f t="shared" si="2"/>
        <v>15809.27</v>
      </c>
      <c r="N84" s="12">
        <v>1685</v>
      </c>
      <c r="O84" s="12">
        <v>1341.96</v>
      </c>
      <c r="P84" s="12">
        <v>3276.8100000000013</v>
      </c>
      <c r="Q84" s="12">
        <f t="shared" si="3"/>
        <v>6303.7700000000013</v>
      </c>
      <c r="R84" s="12">
        <v>9505.5</v>
      </c>
    </row>
    <row r="85" spans="1:18" x14ac:dyDescent="0.25">
      <c r="A85" s="2" t="s">
        <v>122</v>
      </c>
      <c r="B85" s="1" t="s">
        <v>123</v>
      </c>
      <c r="C85" s="12">
        <v>14026.84</v>
      </c>
      <c r="D85" s="12">
        <v>0</v>
      </c>
      <c r="E85" s="12">
        <v>991</v>
      </c>
      <c r="F85" s="12">
        <v>603</v>
      </c>
      <c r="G85" s="12">
        <v>739.32</v>
      </c>
      <c r="H85" s="12">
        <v>0</v>
      </c>
      <c r="I85" s="12">
        <v>0</v>
      </c>
      <c r="J85" s="12">
        <v>2342.1</v>
      </c>
      <c r="K85" s="12">
        <v>0</v>
      </c>
      <c r="L85" s="12">
        <v>0</v>
      </c>
      <c r="M85" s="12">
        <f t="shared" si="2"/>
        <v>18702.259999999998</v>
      </c>
      <c r="N85" s="12">
        <v>2218.1</v>
      </c>
      <c r="O85" s="12">
        <v>1616.06</v>
      </c>
      <c r="P85" s="12">
        <v>9.9999999998544808E-2</v>
      </c>
      <c r="Q85" s="12">
        <f t="shared" si="3"/>
        <v>3834.2599999999984</v>
      </c>
      <c r="R85" s="12">
        <v>14868</v>
      </c>
    </row>
    <row r="86" spans="1:18" x14ac:dyDescent="0.25">
      <c r="A86" s="2" t="s">
        <v>124</v>
      </c>
      <c r="B86" s="1" t="s">
        <v>125</v>
      </c>
      <c r="C86" s="12">
        <v>12197.1</v>
      </c>
      <c r="D86" s="12">
        <v>0</v>
      </c>
      <c r="E86" s="12">
        <v>815</v>
      </c>
      <c r="F86" s="12">
        <v>496</v>
      </c>
      <c r="G86" s="12">
        <v>492.88</v>
      </c>
      <c r="H86" s="12">
        <v>0</v>
      </c>
      <c r="I86" s="12">
        <v>0</v>
      </c>
      <c r="J86" s="12">
        <v>2032.85</v>
      </c>
      <c r="K86" s="12">
        <v>0</v>
      </c>
      <c r="L86" s="12">
        <v>0</v>
      </c>
      <c r="M86" s="12">
        <f t="shared" si="2"/>
        <v>16033.83</v>
      </c>
      <c r="N86" s="12">
        <v>1714.18</v>
      </c>
      <c r="O86" s="12">
        <v>1402.66</v>
      </c>
      <c r="P86" s="12">
        <v>8320.49</v>
      </c>
      <c r="Q86" s="12">
        <f t="shared" si="3"/>
        <v>11437.33</v>
      </c>
      <c r="R86" s="12">
        <v>4596.5</v>
      </c>
    </row>
    <row r="87" spans="1:18" x14ac:dyDescent="0.25">
      <c r="A87" s="2" t="s">
        <v>126</v>
      </c>
      <c r="B87" s="1" t="s">
        <v>127</v>
      </c>
      <c r="C87" s="12">
        <v>11194.17</v>
      </c>
      <c r="D87" s="12">
        <v>200</v>
      </c>
      <c r="E87" s="12">
        <v>717</v>
      </c>
      <c r="F87" s="12">
        <v>387.4</v>
      </c>
      <c r="G87" s="12">
        <v>616.1</v>
      </c>
      <c r="H87" s="12">
        <v>0</v>
      </c>
      <c r="I87" s="12">
        <v>0</v>
      </c>
      <c r="J87" s="12">
        <v>1817.85</v>
      </c>
      <c r="K87" s="12">
        <v>0</v>
      </c>
      <c r="L87" s="12">
        <v>0</v>
      </c>
      <c r="M87" s="12">
        <f t="shared" si="2"/>
        <v>14932.52</v>
      </c>
      <c r="N87" s="12">
        <v>1524.85</v>
      </c>
      <c r="O87" s="12">
        <v>1254.32</v>
      </c>
      <c r="P87" s="12">
        <v>4797.3500000000004</v>
      </c>
      <c r="Q87" s="12">
        <f t="shared" si="3"/>
        <v>7576.52</v>
      </c>
      <c r="R87" s="12">
        <v>7356</v>
      </c>
    </row>
    <row r="88" spans="1:18" x14ac:dyDescent="0.25">
      <c r="A88" s="2" t="s">
        <v>128</v>
      </c>
      <c r="B88" s="1" t="s">
        <v>129</v>
      </c>
      <c r="C88" s="12">
        <v>12197.1</v>
      </c>
      <c r="D88" s="12">
        <v>200</v>
      </c>
      <c r="E88" s="12">
        <v>815</v>
      </c>
      <c r="F88" s="12">
        <v>496</v>
      </c>
      <c r="G88" s="12">
        <v>513.4</v>
      </c>
      <c r="H88" s="12">
        <v>0</v>
      </c>
      <c r="I88" s="12">
        <v>0</v>
      </c>
      <c r="J88" s="12">
        <v>2032.85</v>
      </c>
      <c r="K88" s="12">
        <v>0</v>
      </c>
      <c r="L88" s="12">
        <v>0</v>
      </c>
      <c r="M88" s="12">
        <f t="shared" si="2"/>
        <v>16254.35</v>
      </c>
      <c r="N88" s="12">
        <v>1761.28</v>
      </c>
      <c r="O88" s="12">
        <v>1402.68</v>
      </c>
      <c r="P88" s="12">
        <v>9518.39</v>
      </c>
      <c r="Q88" s="12">
        <f t="shared" si="3"/>
        <v>12682.349999999999</v>
      </c>
      <c r="R88" s="12">
        <v>3572</v>
      </c>
    </row>
    <row r="89" spans="1:18" x14ac:dyDescent="0.25">
      <c r="A89" s="2" t="s">
        <v>132</v>
      </c>
      <c r="B89" s="1" t="s">
        <v>133</v>
      </c>
      <c r="C89" s="12">
        <v>11279.1</v>
      </c>
      <c r="D89" s="12">
        <v>0</v>
      </c>
      <c r="E89" s="12">
        <v>737</v>
      </c>
      <c r="F89" s="12">
        <v>455</v>
      </c>
      <c r="G89" s="12">
        <v>492.88</v>
      </c>
      <c r="H89" s="12">
        <v>0</v>
      </c>
      <c r="I89" s="12">
        <v>0</v>
      </c>
      <c r="J89" s="12">
        <v>1879.85</v>
      </c>
      <c r="K89" s="12">
        <v>0</v>
      </c>
      <c r="L89" s="12">
        <v>0</v>
      </c>
      <c r="M89" s="12">
        <f t="shared" si="2"/>
        <v>14843.83</v>
      </c>
      <c r="N89" s="12">
        <v>1492.66</v>
      </c>
      <c r="O89" s="12">
        <v>1297.0999999999999</v>
      </c>
      <c r="P89" s="12">
        <v>162.56999999999971</v>
      </c>
      <c r="Q89" s="12">
        <f t="shared" si="3"/>
        <v>2952.33</v>
      </c>
      <c r="R89" s="12">
        <v>11891.5</v>
      </c>
    </row>
    <row r="90" spans="1:18" x14ac:dyDescent="0.25">
      <c r="A90" s="2" t="s">
        <v>134</v>
      </c>
      <c r="B90" s="1" t="s">
        <v>135</v>
      </c>
      <c r="C90" s="12">
        <v>11270.48</v>
      </c>
      <c r="D90" s="12">
        <v>200</v>
      </c>
      <c r="E90" s="12">
        <v>737</v>
      </c>
      <c r="F90" s="12">
        <v>455</v>
      </c>
      <c r="G90" s="12">
        <v>492.88</v>
      </c>
      <c r="H90" s="12">
        <v>0</v>
      </c>
      <c r="I90" s="12">
        <v>0</v>
      </c>
      <c r="J90" s="12">
        <v>1879.85</v>
      </c>
      <c r="K90" s="12">
        <v>0</v>
      </c>
      <c r="L90" s="12">
        <v>0</v>
      </c>
      <c r="M90" s="12">
        <f t="shared" si="2"/>
        <v>15035.21</v>
      </c>
      <c r="N90" s="12">
        <v>1533.54</v>
      </c>
      <c r="O90" s="12">
        <v>1297.0999999999999</v>
      </c>
      <c r="P90" s="12">
        <v>163.06999999999971</v>
      </c>
      <c r="Q90" s="12">
        <f t="shared" si="3"/>
        <v>2993.7099999999996</v>
      </c>
      <c r="R90" s="12">
        <v>12041.5</v>
      </c>
    </row>
    <row r="91" spans="1:18" x14ac:dyDescent="0.25">
      <c r="A91" s="2" t="s">
        <v>136</v>
      </c>
      <c r="B91" s="1" t="s">
        <v>137</v>
      </c>
      <c r="C91" s="12">
        <v>12941.1</v>
      </c>
      <c r="D91" s="12">
        <v>200</v>
      </c>
      <c r="E91" s="12">
        <v>815</v>
      </c>
      <c r="F91" s="12">
        <v>496</v>
      </c>
      <c r="G91" s="12">
        <v>492.88</v>
      </c>
      <c r="H91" s="12">
        <v>0</v>
      </c>
      <c r="I91" s="12">
        <v>0</v>
      </c>
      <c r="J91" s="12">
        <v>2156.85</v>
      </c>
      <c r="K91" s="12">
        <v>0</v>
      </c>
      <c r="L91" s="12">
        <v>0</v>
      </c>
      <c r="M91" s="12">
        <f t="shared" si="2"/>
        <v>17101.829999999998</v>
      </c>
      <c r="N91" s="12">
        <v>1915.82</v>
      </c>
      <c r="O91" s="12">
        <v>1488.22</v>
      </c>
      <c r="P91" s="12">
        <v>12377.789999999997</v>
      </c>
      <c r="Q91" s="12">
        <f t="shared" si="3"/>
        <v>15781.829999999998</v>
      </c>
      <c r="R91" s="12">
        <v>1320</v>
      </c>
    </row>
    <row r="92" spans="1:18" x14ac:dyDescent="0.25">
      <c r="A92" s="2" t="s">
        <v>138</v>
      </c>
      <c r="B92" s="1" t="s">
        <v>139</v>
      </c>
      <c r="C92" s="12">
        <v>12197.1</v>
      </c>
      <c r="D92" s="12">
        <v>200</v>
      </c>
      <c r="E92" s="12">
        <v>815</v>
      </c>
      <c r="F92" s="12">
        <v>496</v>
      </c>
      <c r="G92" s="12">
        <v>492.88</v>
      </c>
      <c r="H92" s="12">
        <v>0</v>
      </c>
      <c r="I92" s="12">
        <v>0</v>
      </c>
      <c r="J92" s="12">
        <v>2032.85</v>
      </c>
      <c r="K92" s="12">
        <v>0</v>
      </c>
      <c r="L92" s="12">
        <v>0</v>
      </c>
      <c r="M92" s="12">
        <f t="shared" si="2"/>
        <v>16233.83</v>
      </c>
      <c r="N92" s="12">
        <v>1756.9</v>
      </c>
      <c r="O92" s="12">
        <v>1402.68</v>
      </c>
      <c r="P92" s="12">
        <v>4921.25</v>
      </c>
      <c r="Q92" s="12">
        <f t="shared" si="3"/>
        <v>8080.83</v>
      </c>
      <c r="R92" s="12">
        <v>8153</v>
      </c>
    </row>
    <row r="93" spans="1:18" x14ac:dyDescent="0.25">
      <c r="A93" s="2" t="s">
        <v>140</v>
      </c>
      <c r="B93" s="1" t="s">
        <v>141</v>
      </c>
      <c r="C93" s="12">
        <v>12197.1</v>
      </c>
      <c r="D93" s="12">
        <v>400</v>
      </c>
      <c r="E93" s="12">
        <v>815</v>
      </c>
      <c r="F93" s="12">
        <v>496</v>
      </c>
      <c r="G93" s="12">
        <v>492.88</v>
      </c>
      <c r="H93" s="12">
        <v>0</v>
      </c>
      <c r="I93" s="12">
        <v>0</v>
      </c>
      <c r="J93" s="12">
        <v>2032.85</v>
      </c>
      <c r="K93" s="12">
        <v>0</v>
      </c>
      <c r="L93" s="12">
        <v>0</v>
      </c>
      <c r="M93" s="12">
        <f t="shared" si="2"/>
        <v>16433.829999999998</v>
      </c>
      <c r="N93" s="12">
        <v>1799.62</v>
      </c>
      <c r="O93" s="12">
        <v>1402.66</v>
      </c>
      <c r="P93" s="12">
        <v>3330.5499999999993</v>
      </c>
      <c r="Q93" s="12">
        <f t="shared" si="3"/>
        <v>6532.829999999999</v>
      </c>
      <c r="R93" s="12">
        <v>9901</v>
      </c>
    </row>
    <row r="94" spans="1:18" x14ac:dyDescent="0.25">
      <c r="A94" s="2" t="s">
        <v>142</v>
      </c>
      <c r="B94" s="1" t="s">
        <v>143</v>
      </c>
      <c r="C94" s="12">
        <v>12197.1</v>
      </c>
      <c r="D94" s="12">
        <v>0</v>
      </c>
      <c r="E94" s="12">
        <v>815</v>
      </c>
      <c r="F94" s="12">
        <v>0</v>
      </c>
      <c r="G94" s="12">
        <v>369.66</v>
      </c>
      <c r="H94" s="12">
        <v>0</v>
      </c>
      <c r="I94" s="12">
        <v>0</v>
      </c>
      <c r="J94" s="12">
        <v>2032.85</v>
      </c>
      <c r="K94" s="12">
        <v>0</v>
      </c>
      <c r="L94" s="12">
        <v>0</v>
      </c>
      <c r="M94" s="12">
        <f t="shared" si="2"/>
        <v>15414.61</v>
      </c>
      <c r="N94" s="12">
        <v>1581.9</v>
      </c>
      <c r="O94" s="12">
        <v>1402.66</v>
      </c>
      <c r="P94" s="12">
        <v>5136.0499999999993</v>
      </c>
      <c r="Q94" s="12">
        <f t="shared" si="3"/>
        <v>8120.61</v>
      </c>
      <c r="R94" s="12">
        <v>7294</v>
      </c>
    </row>
    <row r="95" spans="1:18" x14ac:dyDescent="0.25">
      <c r="A95" s="2" t="s">
        <v>144</v>
      </c>
      <c r="B95" s="1" t="s">
        <v>145</v>
      </c>
      <c r="C95" s="12">
        <v>11279.1</v>
      </c>
      <c r="D95" s="12">
        <v>200</v>
      </c>
      <c r="E95" s="12">
        <v>737</v>
      </c>
      <c r="F95" s="12">
        <v>455</v>
      </c>
      <c r="G95" s="12">
        <v>369.66</v>
      </c>
      <c r="H95" s="12">
        <v>0</v>
      </c>
      <c r="I95" s="12">
        <v>0</v>
      </c>
      <c r="J95" s="12">
        <v>1879.85</v>
      </c>
      <c r="K95" s="12">
        <v>0</v>
      </c>
      <c r="L95" s="12">
        <v>0</v>
      </c>
      <c r="M95" s="12">
        <f t="shared" si="2"/>
        <v>14920.61</v>
      </c>
      <c r="N95" s="12">
        <v>1509.08</v>
      </c>
      <c r="O95" s="12">
        <v>1297.0999999999999</v>
      </c>
      <c r="P95" s="12">
        <v>162.93000000000029</v>
      </c>
      <c r="Q95" s="12">
        <f t="shared" si="3"/>
        <v>2969.11</v>
      </c>
      <c r="R95" s="12">
        <v>11951.5</v>
      </c>
    </row>
    <row r="96" spans="1:18" x14ac:dyDescent="0.25">
      <c r="A96" s="2" t="s">
        <v>146</v>
      </c>
      <c r="B96" s="1" t="s">
        <v>147</v>
      </c>
      <c r="C96" s="12">
        <v>12197.1</v>
      </c>
      <c r="D96" s="12">
        <v>400</v>
      </c>
      <c r="E96" s="12">
        <v>815</v>
      </c>
      <c r="F96" s="12">
        <v>496</v>
      </c>
      <c r="G96" s="12">
        <v>369.66</v>
      </c>
      <c r="H96" s="12">
        <v>0</v>
      </c>
      <c r="I96" s="12">
        <v>0</v>
      </c>
      <c r="J96" s="12">
        <v>1944.85</v>
      </c>
      <c r="K96" s="12">
        <v>0</v>
      </c>
      <c r="L96" s="12">
        <v>0</v>
      </c>
      <c r="M96" s="12">
        <f t="shared" si="2"/>
        <v>16222.61</v>
      </c>
      <c r="N96" s="12">
        <v>1773.3</v>
      </c>
      <c r="O96" s="12">
        <v>1402.66</v>
      </c>
      <c r="P96" s="12">
        <v>162.65000000000146</v>
      </c>
      <c r="Q96" s="12">
        <f t="shared" si="3"/>
        <v>3338.6100000000015</v>
      </c>
      <c r="R96" s="12">
        <v>12884</v>
      </c>
    </row>
    <row r="97" spans="1:18" x14ac:dyDescent="0.25">
      <c r="A97" s="2" t="s">
        <v>148</v>
      </c>
      <c r="B97" s="1" t="s">
        <v>149</v>
      </c>
      <c r="C97" s="12">
        <v>12197.1</v>
      </c>
      <c r="D97" s="12">
        <v>200</v>
      </c>
      <c r="E97" s="12">
        <v>815</v>
      </c>
      <c r="F97" s="12">
        <v>496</v>
      </c>
      <c r="G97" s="12">
        <v>246.44</v>
      </c>
      <c r="H97" s="12">
        <v>0</v>
      </c>
      <c r="I97" s="12">
        <v>0</v>
      </c>
      <c r="J97" s="12">
        <v>2032.85</v>
      </c>
      <c r="K97" s="12">
        <v>0</v>
      </c>
      <c r="L97" s="12">
        <v>0</v>
      </c>
      <c r="M97" s="12">
        <f t="shared" si="2"/>
        <v>15987.390000000001</v>
      </c>
      <c r="N97" s="12">
        <v>1704.26</v>
      </c>
      <c r="O97" s="12">
        <v>1402.66</v>
      </c>
      <c r="P97" s="12">
        <v>4664.9700000000012</v>
      </c>
      <c r="Q97" s="12">
        <f t="shared" si="3"/>
        <v>7771.8900000000012</v>
      </c>
      <c r="R97" s="12">
        <v>8215.5</v>
      </c>
    </row>
    <row r="98" spans="1:18" x14ac:dyDescent="0.25">
      <c r="A98" s="2" t="s">
        <v>150</v>
      </c>
      <c r="B98" s="1" t="s">
        <v>151</v>
      </c>
      <c r="C98" s="12">
        <v>11279.1</v>
      </c>
      <c r="D98" s="12">
        <v>400</v>
      </c>
      <c r="E98" s="12">
        <v>737</v>
      </c>
      <c r="F98" s="12">
        <v>455</v>
      </c>
      <c r="G98" s="12">
        <v>246.44</v>
      </c>
      <c r="H98" s="12">
        <v>0</v>
      </c>
      <c r="I98" s="12">
        <v>0</v>
      </c>
      <c r="J98" s="12">
        <v>1879.85</v>
      </c>
      <c r="K98" s="12">
        <v>0</v>
      </c>
      <c r="L98" s="12">
        <v>0</v>
      </c>
      <c r="M98" s="12">
        <f t="shared" si="2"/>
        <v>14997.390000000001</v>
      </c>
      <c r="N98" s="12">
        <v>1525.48</v>
      </c>
      <c r="O98" s="12">
        <v>1297.0999999999999</v>
      </c>
      <c r="P98" s="12">
        <v>4672.8100000000013</v>
      </c>
      <c r="Q98" s="12">
        <f t="shared" si="3"/>
        <v>7495.3900000000012</v>
      </c>
      <c r="R98" s="12">
        <v>7502</v>
      </c>
    </row>
    <row r="99" spans="1:18" x14ac:dyDescent="0.25">
      <c r="A99" s="2" t="s">
        <v>152</v>
      </c>
      <c r="B99" s="1" t="s">
        <v>153</v>
      </c>
      <c r="C99" s="12">
        <v>10907.1</v>
      </c>
      <c r="D99" s="12">
        <v>0</v>
      </c>
      <c r="E99" s="12">
        <v>717</v>
      </c>
      <c r="F99" s="12">
        <v>447</v>
      </c>
      <c r="G99" s="12">
        <v>246.44</v>
      </c>
      <c r="H99" s="12">
        <v>0</v>
      </c>
      <c r="I99" s="12">
        <v>0</v>
      </c>
      <c r="J99" s="12">
        <v>1817.85</v>
      </c>
      <c r="K99" s="12">
        <v>0</v>
      </c>
      <c r="L99" s="12">
        <v>0</v>
      </c>
      <c r="M99" s="12">
        <f t="shared" si="2"/>
        <v>14135.390000000001</v>
      </c>
      <c r="N99" s="12">
        <v>1354.6</v>
      </c>
      <c r="O99" s="12">
        <v>1254.32</v>
      </c>
      <c r="P99" s="12">
        <v>3428.9700000000012</v>
      </c>
      <c r="Q99" s="12">
        <f t="shared" si="3"/>
        <v>6037.8900000000012</v>
      </c>
      <c r="R99" s="12">
        <v>8097.5</v>
      </c>
    </row>
    <row r="100" spans="1:18" x14ac:dyDescent="0.25">
      <c r="A100" s="2" t="s">
        <v>154</v>
      </c>
      <c r="B100" s="1" t="s">
        <v>155</v>
      </c>
      <c r="C100" s="12">
        <v>12197.1</v>
      </c>
      <c r="D100" s="12">
        <v>400</v>
      </c>
      <c r="E100" s="12">
        <v>788</v>
      </c>
      <c r="F100" s="12">
        <v>468</v>
      </c>
      <c r="G100" s="12">
        <v>0</v>
      </c>
      <c r="H100" s="12">
        <v>0</v>
      </c>
      <c r="I100" s="12">
        <v>0</v>
      </c>
      <c r="J100" s="12">
        <v>2032.85</v>
      </c>
      <c r="K100" s="12">
        <v>0</v>
      </c>
      <c r="L100" s="12">
        <v>0</v>
      </c>
      <c r="M100" s="12">
        <f t="shared" si="2"/>
        <v>15885.95</v>
      </c>
      <c r="N100" s="12">
        <v>1682.58</v>
      </c>
      <c r="O100" s="12">
        <v>1402.66</v>
      </c>
      <c r="P100" s="12">
        <v>4477.2100000000009</v>
      </c>
      <c r="Q100" s="12">
        <f t="shared" si="3"/>
        <v>7562.4500000000007</v>
      </c>
      <c r="R100" s="12">
        <v>8323.5</v>
      </c>
    </row>
    <row r="101" spans="1:18" x14ac:dyDescent="0.25">
      <c r="A101" s="2" t="s">
        <v>156</v>
      </c>
      <c r="B101" s="1" t="s">
        <v>157</v>
      </c>
      <c r="C101" s="12">
        <v>12197.1</v>
      </c>
      <c r="D101" s="12">
        <v>200</v>
      </c>
      <c r="E101" s="12">
        <v>815</v>
      </c>
      <c r="F101" s="12">
        <v>496</v>
      </c>
      <c r="G101" s="12">
        <v>0</v>
      </c>
      <c r="H101" s="12">
        <v>0</v>
      </c>
      <c r="I101" s="12">
        <v>0</v>
      </c>
      <c r="J101" s="12">
        <v>2032.85</v>
      </c>
      <c r="K101" s="12">
        <v>0</v>
      </c>
      <c r="L101" s="12">
        <v>0</v>
      </c>
      <c r="M101" s="12">
        <f t="shared" si="2"/>
        <v>15740.95</v>
      </c>
      <c r="N101" s="12">
        <v>1651.62</v>
      </c>
      <c r="O101" s="12">
        <v>1402.66</v>
      </c>
      <c r="P101" s="12">
        <v>5972.6700000000019</v>
      </c>
      <c r="Q101" s="12">
        <f t="shared" si="3"/>
        <v>9026.9500000000007</v>
      </c>
      <c r="R101" s="12">
        <v>6714</v>
      </c>
    </row>
    <row r="102" spans="1:18" x14ac:dyDescent="0.25">
      <c r="A102" s="2" t="s">
        <v>158</v>
      </c>
      <c r="B102" s="1" t="s">
        <v>159</v>
      </c>
      <c r="C102" s="12">
        <v>11669.1</v>
      </c>
      <c r="D102" s="12">
        <v>400</v>
      </c>
      <c r="E102" s="12">
        <v>788</v>
      </c>
      <c r="F102" s="12">
        <v>468</v>
      </c>
      <c r="G102" s="12">
        <v>0</v>
      </c>
      <c r="H102" s="12">
        <v>0</v>
      </c>
      <c r="I102" s="12">
        <v>0</v>
      </c>
      <c r="J102" s="12">
        <v>1944.85</v>
      </c>
      <c r="K102" s="12">
        <v>0</v>
      </c>
      <c r="L102" s="12">
        <v>0</v>
      </c>
      <c r="M102" s="12">
        <f t="shared" si="2"/>
        <v>15269.95</v>
      </c>
      <c r="N102" s="12">
        <v>1569.8</v>
      </c>
      <c r="O102" s="12">
        <v>1341.94</v>
      </c>
      <c r="P102" s="12">
        <v>5700.7100000000009</v>
      </c>
      <c r="Q102" s="12">
        <f t="shared" si="3"/>
        <v>8612.4500000000007</v>
      </c>
      <c r="R102" s="12">
        <v>6657.5</v>
      </c>
    </row>
    <row r="103" spans="1:18" x14ac:dyDescent="0.25">
      <c r="A103" s="2" t="s">
        <v>160</v>
      </c>
      <c r="B103" s="1" t="s">
        <v>161</v>
      </c>
      <c r="C103" s="12">
        <v>15675</v>
      </c>
      <c r="D103" s="12">
        <v>0</v>
      </c>
      <c r="E103" s="12">
        <v>1128</v>
      </c>
      <c r="F103" s="12">
        <v>703</v>
      </c>
      <c r="G103" s="12">
        <v>0</v>
      </c>
      <c r="H103" s="12">
        <v>0</v>
      </c>
      <c r="I103" s="12">
        <v>0</v>
      </c>
      <c r="J103" s="12">
        <v>2612.5</v>
      </c>
      <c r="K103" s="12">
        <v>0</v>
      </c>
      <c r="L103" s="12">
        <v>0</v>
      </c>
      <c r="M103" s="12">
        <f t="shared" si="2"/>
        <v>20118.5</v>
      </c>
      <c r="N103" s="12">
        <v>2462.84</v>
      </c>
      <c r="O103" s="12">
        <v>1802.62</v>
      </c>
      <c r="P103" s="12">
        <v>2986.0400000000009</v>
      </c>
      <c r="Q103" s="12">
        <f t="shared" si="3"/>
        <v>7251.5000000000009</v>
      </c>
      <c r="R103" s="12">
        <v>12867</v>
      </c>
    </row>
    <row r="104" spans="1:18" x14ac:dyDescent="0.25">
      <c r="A104" s="2" t="s">
        <v>162</v>
      </c>
      <c r="B104" s="1" t="s">
        <v>163</v>
      </c>
      <c r="C104" s="12">
        <v>12197.1</v>
      </c>
      <c r="D104" s="12">
        <v>0</v>
      </c>
      <c r="E104" s="12">
        <v>788</v>
      </c>
      <c r="F104" s="12">
        <v>468</v>
      </c>
      <c r="G104" s="12">
        <v>0</v>
      </c>
      <c r="H104" s="12">
        <v>0</v>
      </c>
      <c r="I104" s="12">
        <v>0</v>
      </c>
      <c r="J104" s="12">
        <v>2032.85</v>
      </c>
      <c r="K104" s="12">
        <v>0</v>
      </c>
      <c r="L104" s="12">
        <v>0</v>
      </c>
      <c r="M104" s="12">
        <f t="shared" si="2"/>
        <v>15485.95</v>
      </c>
      <c r="N104" s="12">
        <v>1597.14</v>
      </c>
      <c r="O104" s="12">
        <v>1402.66</v>
      </c>
      <c r="P104" s="12">
        <v>172.15000000000146</v>
      </c>
      <c r="Q104" s="12">
        <f t="shared" si="3"/>
        <v>3171.9500000000016</v>
      </c>
      <c r="R104" s="12">
        <v>12314</v>
      </c>
    </row>
    <row r="105" spans="1:18" x14ac:dyDescent="0.25">
      <c r="A105" s="2" t="s">
        <v>164</v>
      </c>
      <c r="B105" s="1" t="s">
        <v>165</v>
      </c>
      <c r="C105" s="12">
        <v>11279.1</v>
      </c>
      <c r="D105" s="12">
        <v>0</v>
      </c>
      <c r="E105" s="12">
        <v>737</v>
      </c>
      <c r="F105" s="12">
        <v>455</v>
      </c>
      <c r="G105" s="12">
        <v>0</v>
      </c>
      <c r="H105" s="12">
        <v>0</v>
      </c>
      <c r="I105" s="12">
        <v>0</v>
      </c>
      <c r="J105" s="12">
        <v>1879.85</v>
      </c>
      <c r="K105" s="12">
        <v>0</v>
      </c>
      <c r="L105" s="12">
        <v>0</v>
      </c>
      <c r="M105" s="12">
        <f t="shared" si="2"/>
        <v>14350.95</v>
      </c>
      <c r="N105" s="12">
        <v>1387.4</v>
      </c>
      <c r="O105" s="12">
        <v>1297.06</v>
      </c>
      <c r="P105" s="12">
        <v>162.4900000000016</v>
      </c>
      <c r="Q105" s="12">
        <f t="shared" si="3"/>
        <v>2846.9500000000016</v>
      </c>
      <c r="R105" s="12">
        <v>11504</v>
      </c>
    </row>
    <row r="106" spans="1:18" x14ac:dyDescent="0.25">
      <c r="A106" s="2" t="s">
        <v>436</v>
      </c>
      <c r="B106" s="1" t="s">
        <v>459</v>
      </c>
      <c r="C106" s="12">
        <v>11669.1</v>
      </c>
      <c r="D106" s="12">
        <v>0</v>
      </c>
      <c r="E106" s="12">
        <v>788</v>
      </c>
      <c r="F106" s="12">
        <v>468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f t="shared" si="2"/>
        <v>12925.1</v>
      </c>
      <c r="N106" s="12">
        <v>1484.36</v>
      </c>
      <c r="O106" s="12">
        <v>1341.94</v>
      </c>
      <c r="P106" s="12">
        <v>-0.2000000000007276</v>
      </c>
      <c r="Q106" s="12">
        <f t="shared" si="3"/>
        <v>2826.0999999999995</v>
      </c>
      <c r="R106" s="12">
        <v>10099</v>
      </c>
    </row>
    <row r="107" spans="1:18" x14ac:dyDescent="0.25">
      <c r="A107" s="14"/>
      <c r="B107" s="6"/>
      <c r="C107" s="6" t="s">
        <v>545</v>
      </c>
      <c r="D107" s="6" t="s">
        <v>545</v>
      </c>
      <c r="E107" s="6" t="s">
        <v>545</v>
      </c>
      <c r="F107" s="6" t="s">
        <v>545</v>
      </c>
      <c r="G107" s="6" t="s">
        <v>545</v>
      </c>
      <c r="H107" s="6" t="s">
        <v>545</v>
      </c>
      <c r="I107" s="6" t="s">
        <v>545</v>
      </c>
      <c r="J107" s="6" t="s">
        <v>545</v>
      </c>
      <c r="K107" s="6" t="s">
        <v>545</v>
      </c>
      <c r="L107" s="6" t="s">
        <v>545</v>
      </c>
      <c r="M107" s="6" t="s">
        <v>545</v>
      </c>
      <c r="N107" s="6" t="s">
        <v>545</v>
      </c>
      <c r="O107" s="6" t="s">
        <v>545</v>
      </c>
      <c r="P107" s="6" t="s">
        <v>545</v>
      </c>
      <c r="Q107" s="6" t="s">
        <v>545</v>
      </c>
      <c r="R107" s="6" t="s">
        <v>545</v>
      </c>
    </row>
    <row r="108" spans="1:18" x14ac:dyDescent="0.25">
      <c r="A108" s="11" t="s">
        <v>539</v>
      </c>
      <c r="C108" s="12"/>
      <c r="M108" s="12"/>
      <c r="Q108" s="12"/>
    </row>
    <row r="109" spans="1:18" x14ac:dyDescent="0.25">
      <c r="A109" s="2" t="s">
        <v>166</v>
      </c>
      <c r="B109" s="1" t="s">
        <v>167</v>
      </c>
      <c r="C109" s="12">
        <v>12038.1</v>
      </c>
      <c r="D109" s="12">
        <v>200</v>
      </c>
      <c r="E109" s="12">
        <v>802</v>
      </c>
      <c r="F109" s="12">
        <v>482</v>
      </c>
      <c r="G109" s="12">
        <v>739.32</v>
      </c>
      <c r="H109" s="12">
        <v>0</v>
      </c>
      <c r="I109" s="12">
        <v>0</v>
      </c>
      <c r="J109" s="12">
        <v>2006.35</v>
      </c>
      <c r="K109" s="12">
        <v>0</v>
      </c>
      <c r="L109" s="12">
        <v>0</v>
      </c>
      <c r="M109" s="12">
        <f t="shared" si="2"/>
        <v>16267.77</v>
      </c>
      <c r="N109" s="12">
        <v>1769.8</v>
      </c>
      <c r="O109" s="12">
        <v>1384.38</v>
      </c>
      <c r="P109" s="12">
        <v>5989.59</v>
      </c>
      <c r="Q109" s="12">
        <f t="shared" si="3"/>
        <v>9143.77</v>
      </c>
      <c r="R109" s="12">
        <v>7124</v>
      </c>
    </row>
    <row r="110" spans="1:18" x14ac:dyDescent="0.25">
      <c r="A110" s="2" t="s">
        <v>168</v>
      </c>
      <c r="B110" s="1" t="s">
        <v>169</v>
      </c>
      <c r="C110" s="12">
        <v>11279.1</v>
      </c>
      <c r="D110" s="12">
        <v>0</v>
      </c>
      <c r="E110" s="12">
        <v>737</v>
      </c>
      <c r="F110" s="12">
        <v>455</v>
      </c>
      <c r="G110" s="12">
        <v>739.32</v>
      </c>
      <c r="H110" s="12">
        <v>0</v>
      </c>
      <c r="I110" s="12">
        <v>0</v>
      </c>
      <c r="J110" s="12">
        <v>1879.85</v>
      </c>
      <c r="K110" s="12">
        <v>0</v>
      </c>
      <c r="L110" s="12">
        <v>0</v>
      </c>
      <c r="M110" s="12">
        <f t="shared" si="2"/>
        <v>15090.27</v>
      </c>
      <c r="N110" s="12">
        <v>1545.3</v>
      </c>
      <c r="O110" s="12">
        <v>1297.0999999999999</v>
      </c>
      <c r="P110" s="12">
        <v>162.8700000000008</v>
      </c>
      <c r="Q110" s="12">
        <f t="shared" si="3"/>
        <v>3005.2700000000004</v>
      </c>
      <c r="R110" s="12">
        <v>12085</v>
      </c>
    </row>
    <row r="111" spans="1:18" x14ac:dyDescent="0.25">
      <c r="A111" s="2" t="s">
        <v>170</v>
      </c>
      <c r="B111" s="1" t="s">
        <v>171</v>
      </c>
      <c r="C111" s="12">
        <v>11279.1</v>
      </c>
      <c r="D111" s="12">
        <v>0</v>
      </c>
      <c r="E111" s="12">
        <v>737</v>
      </c>
      <c r="F111" s="12">
        <v>455</v>
      </c>
      <c r="G111" s="12">
        <v>616.79999999999995</v>
      </c>
      <c r="H111" s="12">
        <v>0</v>
      </c>
      <c r="I111" s="12">
        <v>0</v>
      </c>
      <c r="J111" s="12">
        <v>1879.85</v>
      </c>
      <c r="K111" s="12">
        <v>0</v>
      </c>
      <c r="L111" s="12">
        <v>0</v>
      </c>
      <c r="M111" s="12">
        <f t="shared" si="2"/>
        <v>14967.75</v>
      </c>
      <c r="N111" s="12">
        <v>1519.14</v>
      </c>
      <c r="O111" s="12">
        <v>1297.0999999999999</v>
      </c>
      <c r="P111" s="12">
        <v>163.01000000000022</v>
      </c>
      <c r="Q111" s="12">
        <f t="shared" si="3"/>
        <v>2979.25</v>
      </c>
      <c r="R111" s="12">
        <v>11988.5</v>
      </c>
    </row>
    <row r="112" spans="1:18" x14ac:dyDescent="0.25">
      <c r="A112" s="2" t="s">
        <v>172</v>
      </c>
      <c r="B112" s="1" t="s">
        <v>173</v>
      </c>
      <c r="C112" s="12">
        <v>11260.3</v>
      </c>
      <c r="D112" s="12">
        <v>0</v>
      </c>
      <c r="E112" s="12">
        <v>737</v>
      </c>
      <c r="F112" s="12">
        <v>455</v>
      </c>
      <c r="G112" s="12">
        <v>739.32</v>
      </c>
      <c r="H112" s="12">
        <v>0</v>
      </c>
      <c r="I112" s="12">
        <v>0</v>
      </c>
      <c r="J112" s="12">
        <v>1879.85</v>
      </c>
      <c r="K112" s="12">
        <v>0</v>
      </c>
      <c r="L112" s="12">
        <v>0</v>
      </c>
      <c r="M112" s="12">
        <f t="shared" si="2"/>
        <v>15071.47</v>
      </c>
      <c r="N112" s="12">
        <v>1541.29</v>
      </c>
      <c r="O112" s="12">
        <v>1297.0999999999999</v>
      </c>
      <c r="P112" s="12">
        <v>6342.58</v>
      </c>
      <c r="Q112" s="12">
        <f t="shared" si="3"/>
        <v>9180.9699999999993</v>
      </c>
      <c r="R112" s="12">
        <v>5890.5</v>
      </c>
    </row>
    <row r="113" spans="1:18" x14ac:dyDescent="0.25">
      <c r="A113" s="2" t="s">
        <v>174</v>
      </c>
      <c r="B113" s="1" t="s">
        <v>175</v>
      </c>
      <c r="C113" s="12">
        <v>11279.1</v>
      </c>
      <c r="D113" s="12">
        <v>200</v>
      </c>
      <c r="E113" s="12">
        <v>737</v>
      </c>
      <c r="F113" s="12">
        <v>455</v>
      </c>
      <c r="G113" s="12">
        <v>616.1</v>
      </c>
      <c r="H113" s="12">
        <v>0</v>
      </c>
      <c r="I113" s="12">
        <v>0</v>
      </c>
      <c r="J113" s="12">
        <v>1879.85</v>
      </c>
      <c r="K113" s="12">
        <v>0</v>
      </c>
      <c r="L113" s="20">
        <v>1163.48</v>
      </c>
      <c r="M113" s="12">
        <f t="shared" si="2"/>
        <v>16330.53</v>
      </c>
      <c r="N113" s="12">
        <v>1810.22</v>
      </c>
      <c r="O113" s="12">
        <v>1297.0999999999999</v>
      </c>
      <c r="P113" s="12">
        <v>4953.7100000000009</v>
      </c>
      <c r="Q113" s="12">
        <f t="shared" si="3"/>
        <v>8061.0300000000007</v>
      </c>
      <c r="R113" s="12">
        <v>8269.5</v>
      </c>
    </row>
    <row r="114" spans="1:18" x14ac:dyDescent="0.25">
      <c r="A114" s="2" t="s">
        <v>176</v>
      </c>
      <c r="B114" s="1" t="s">
        <v>177</v>
      </c>
      <c r="C114" s="12">
        <v>11279.1</v>
      </c>
      <c r="D114" s="12">
        <v>200</v>
      </c>
      <c r="E114" s="12">
        <v>737</v>
      </c>
      <c r="F114" s="12">
        <v>455</v>
      </c>
      <c r="G114" s="12">
        <v>616.1</v>
      </c>
      <c r="H114" s="12">
        <v>0</v>
      </c>
      <c r="I114" s="12">
        <v>0</v>
      </c>
      <c r="J114" s="12">
        <v>1879.85</v>
      </c>
      <c r="K114" s="12">
        <v>0</v>
      </c>
      <c r="L114" s="12">
        <v>0</v>
      </c>
      <c r="M114" s="12">
        <f t="shared" si="2"/>
        <v>15167.050000000001</v>
      </c>
      <c r="N114" s="12">
        <v>1561.7</v>
      </c>
      <c r="O114" s="12">
        <v>1297.0999999999999</v>
      </c>
      <c r="P114" s="12">
        <v>7165.25</v>
      </c>
      <c r="Q114" s="12">
        <f t="shared" si="3"/>
        <v>10024.049999999999</v>
      </c>
      <c r="R114" s="12">
        <v>5143</v>
      </c>
    </row>
    <row r="115" spans="1:18" x14ac:dyDescent="0.25">
      <c r="A115" s="2" t="s">
        <v>178</v>
      </c>
      <c r="B115" s="1" t="s">
        <v>179</v>
      </c>
      <c r="C115" s="12">
        <v>12037.26</v>
      </c>
      <c r="D115" s="12">
        <v>0</v>
      </c>
      <c r="E115" s="12">
        <v>802</v>
      </c>
      <c r="F115" s="12">
        <v>482</v>
      </c>
      <c r="G115" s="12">
        <v>616.1</v>
      </c>
      <c r="H115" s="12">
        <v>0</v>
      </c>
      <c r="I115" s="12">
        <v>0</v>
      </c>
      <c r="J115" s="12">
        <v>2006.35</v>
      </c>
      <c r="K115" s="12">
        <v>0</v>
      </c>
      <c r="L115" s="12">
        <v>0</v>
      </c>
      <c r="M115" s="12">
        <f t="shared" si="2"/>
        <v>15943.710000000001</v>
      </c>
      <c r="N115" s="12">
        <v>1700.58</v>
      </c>
      <c r="O115" s="12">
        <v>1384.38</v>
      </c>
      <c r="P115" s="12">
        <v>5872.25</v>
      </c>
      <c r="Q115" s="12">
        <f t="shared" si="3"/>
        <v>8957.2099999999991</v>
      </c>
      <c r="R115" s="12">
        <v>6986.5</v>
      </c>
    </row>
    <row r="116" spans="1:18" x14ac:dyDescent="0.25">
      <c r="A116" s="2" t="s">
        <v>180</v>
      </c>
      <c r="B116" s="1" t="s">
        <v>181</v>
      </c>
      <c r="C116" s="12">
        <v>11279.1</v>
      </c>
      <c r="D116" s="12">
        <v>400</v>
      </c>
      <c r="E116" s="12">
        <v>737</v>
      </c>
      <c r="F116" s="12">
        <v>455</v>
      </c>
      <c r="G116" s="12">
        <v>616.1</v>
      </c>
      <c r="H116" s="12">
        <v>0</v>
      </c>
      <c r="I116" s="12">
        <v>0</v>
      </c>
      <c r="J116" s="12">
        <v>1879.85</v>
      </c>
      <c r="K116" s="12">
        <v>0</v>
      </c>
      <c r="L116" s="12">
        <v>0</v>
      </c>
      <c r="M116" s="12">
        <f t="shared" si="2"/>
        <v>15367.050000000001</v>
      </c>
      <c r="N116" s="12">
        <v>1604.42</v>
      </c>
      <c r="O116" s="12">
        <v>1297.0999999999999</v>
      </c>
      <c r="P116" s="12">
        <v>6090.5300000000007</v>
      </c>
      <c r="Q116" s="12">
        <f t="shared" si="3"/>
        <v>8992.0500000000011</v>
      </c>
      <c r="R116" s="12">
        <v>6375</v>
      </c>
    </row>
    <row r="117" spans="1:18" x14ac:dyDescent="0.25">
      <c r="A117" s="2" t="s">
        <v>182</v>
      </c>
      <c r="B117" s="1" t="s">
        <v>183</v>
      </c>
      <c r="C117" s="12">
        <v>11279.1</v>
      </c>
      <c r="D117" s="12">
        <v>400</v>
      </c>
      <c r="E117" s="12">
        <v>737</v>
      </c>
      <c r="F117" s="12">
        <v>455</v>
      </c>
      <c r="G117" s="12">
        <v>369.66</v>
      </c>
      <c r="H117" s="12">
        <v>0</v>
      </c>
      <c r="I117" s="12">
        <v>0</v>
      </c>
      <c r="J117" s="12">
        <v>1879.85</v>
      </c>
      <c r="K117" s="12">
        <v>0</v>
      </c>
      <c r="L117" s="12">
        <v>0</v>
      </c>
      <c r="M117" s="12">
        <f t="shared" si="2"/>
        <v>15120.61</v>
      </c>
      <c r="N117" s="12">
        <v>1551.8</v>
      </c>
      <c r="O117" s="12">
        <v>1297.0999999999999</v>
      </c>
      <c r="P117" s="12">
        <v>6254.7100000000009</v>
      </c>
      <c r="Q117" s="12">
        <f t="shared" si="3"/>
        <v>9103.61</v>
      </c>
      <c r="R117" s="12">
        <v>6017</v>
      </c>
    </row>
    <row r="118" spans="1:18" x14ac:dyDescent="0.25">
      <c r="A118" s="2" t="s">
        <v>184</v>
      </c>
      <c r="B118" s="1" t="s">
        <v>185</v>
      </c>
      <c r="C118" s="12">
        <v>11256</v>
      </c>
      <c r="D118" s="12">
        <v>200</v>
      </c>
      <c r="E118" s="12">
        <v>737</v>
      </c>
      <c r="F118" s="12">
        <v>455</v>
      </c>
      <c r="G118" s="12">
        <v>369.66</v>
      </c>
      <c r="H118" s="12">
        <v>0</v>
      </c>
      <c r="I118" s="12">
        <v>0</v>
      </c>
      <c r="J118" s="12">
        <v>1876</v>
      </c>
      <c r="K118" s="12">
        <v>0</v>
      </c>
      <c r="L118" s="12">
        <v>0</v>
      </c>
      <c r="M118" s="12">
        <f t="shared" si="2"/>
        <v>14893.66</v>
      </c>
      <c r="N118" s="12">
        <v>1504.14</v>
      </c>
      <c r="O118" s="12">
        <v>1294.44</v>
      </c>
      <c r="P118" s="12">
        <v>5490.58</v>
      </c>
      <c r="Q118" s="12">
        <f t="shared" si="3"/>
        <v>8289.16</v>
      </c>
      <c r="R118" s="12">
        <v>6604.5</v>
      </c>
    </row>
    <row r="119" spans="1:18" x14ac:dyDescent="0.25">
      <c r="A119" s="2" t="s">
        <v>186</v>
      </c>
      <c r="B119" s="1" t="s">
        <v>187</v>
      </c>
      <c r="C119" s="12">
        <v>11279.1</v>
      </c>
      <c r="D119" s="12">
        <v>200</v>
      </c>
      <c r="E119" s="12">
        <v>737</v>
      </c>
      <c r="F119" s="12">
        <v>455</v>
      </c>
      <c r="G119" s="12">
        <v>369.66</v>
      </c>
      <c r="H119" s="12">
        <v>0</v>
      </c>
      <c r="I119" s="12">
        <v>0</v>
      </c>
      <c r="J119" s="12">
        <v>1879.85</v>
      </c>
      <c r="K119" s="12">
        <v>0</v>
      </c>
      <c r="L119" s="12">
        <v>0</v>
      </c>
      <c r="M119" s="12">
        <f t="shared" si="2"/>
        <v>14920.61</v>
      </c>
      <c r="N119" s="12">
        <v>1509.08</v>
      </c>
      <c r="O119" s="12">
        <v>1297.0999999999999</v>
      </c>
      <c r="P119" s="12">
        <v>4234.93</v>
      </c>
      <c r="Q119" s="12">
        <f t="shared" si="3"/>
        <v>7041.1100000000006</v>
      </c>
      <c r="R119" s="12">
        <v>7879.5</v>
      </c>
    </row>
    <row r="120" spans="1:18" x14ac:dyDescent="0.25">
      <c r="A120" s="2" t="s">
        <v>188</v>
      </c>
      <c r="B120" s="1" t="s">
        <v>189</v>
      </c>
      <c r="C120" s="12">
        <v>12038.1</v>
      </c>
      <c r="D120" s="12">
        <v>0</v>
      </c>
      <c r="E120" s="12">
        <v>802</v>
      </c>
      <c r="F120" s="12">
        <v>482</v>
      </c>
      <c r="G120" s="12">
        <v>492.88</v>
      </c>
      <c r="H120" s="12">
        <v>0</v>
      </c>
      <c r="I120" s="12">
        <v>0</v>
      </c>
      <c r="J120" s="12">
        <v>2006.35</v>
      </c>
      <c r="K120" s="12">
        <v>0</v>
      </c>
      <c r="L120" s="12">
        <v>0</v>
      </c>
      <c r="M120" s="12">
        <f t="shared" si="2"/>
        <v>15821.33</v>
      </c>
      <c r="N120" s="12">
        <v>1674.44</v>
      </c>
      <c r="O120" s="12">
        <v>1384.38</v>
      </c>
      <c r="P120" s="12">
        <v>6087.51</v>
      </c>
      <c r="Q120" s="12">
        <f t="shared" si="3"/>
        <v>9146.33</v>
      </c>
      <c r="R120" s="12">
        <v>6675</v>
      </c>
    </row>
    <row r="121" spans="1:18" x14ac:dyDescent="0.25">
      <c r="A121" s="2" t="s">
        <v>190</v>
      </c>
      <c r="B121" s="1" t="s">
        <v>191</v>
      </c>
      <c r="C121" s="12">
        <v>8647.31</v>
      </c>
      <c r="D121" s="12">
        <v>0</v>
      </c>
      <c r="E121" s="12">
        <v>565.05999999999995</v>
      </c>
      <c r="F121" s="12">
        <v>348.86</v>
      </c>
      <c r="G121" s="12">
        <v>246.44</v>
      </c>
      <c r="H121" s="12">
        <v>0</v>
      </c>
      <c r="I121" s="12">
        <v>0</v>
      </c>
      <c r="J121" s="12">
        <v>1879.85</v>
      </c>
      <c r="K121" s="12">
        <v>12154.65</v>
      </c>
      <c r="L121" s="12">
        <v>0</v>
      </c>
      <c r="M121" s="12">
        <f t="shared" si="2"/>
        <v>23842.17</v>
      </c>
      <c r="N121" s="12">
        <f>848.83+1752.92</f>
        <v>2601.75</v>
      </c>
      <c r="O121" s="12">
        <v>994.44</v>
      </c>
      <c r="P121" s="12">
        <v>4109.4799999999996</v>
      </c>
      <c r="Q121" s="12">
        <f t="shared" si="3"/>
        <v>7705.67</v>
      </c>
      <c r="R121" s="12">
        <v>16136.5</v>
      </c>
    </row>
    <row r="122" spans="1:18" x14ac:dyDescent="0.25">
      <c r="A122" s="2" t="s">
        <v>192</v>
      </c>
      <c r="B122" s="1" t="s">
        <v>193</v>
      </c>
      <c r="C122" s="12">
        <v>11993.79</v>
      </c>
      <c r="D122" s="12">
        <v>0</v>
      </c>
      <c r="E122" s="12">
        <v>802</v>
      </c>
      <c r="F122" s="12">
        <v>482</v>
      </c>
      <c r="G122" s="12">
        <v>246.44</v>
      </c>
      <c r="H122" s="12">
        <v>0</v>
      </c>
      <c r="I122" s="12">
        <v>0</v>
      </c>
      <c r="J122" s="12">
        <v>2006.35</v>
      </c>
      <c r="K122" s="12">
        <v>0</v>
      </c>
      <c r="L122" s="12">
        <v>0</v>
      </c>
      <c r="M122" s="12">
        <f t="shared" ref="M122:M179" si="4">SUM(C122:L122)</f>
        <v>15530.580000000002</v>
      </c>
      <c r="N122" s="12">
        <v>1612.34</v>
      </c>
      <c r="O122" s="12">
        <v>1384.38</v>
      </c>
      <c r="P122" s="12">
        <v>4828.3600000000006</v>
      </c>
      <c r="Q122" s="12">
        <f t="shared" ref="Q122:Q179" si="5">SUM(N122:P122)</f>
        <v>7825.0800000000008</v>
      </c>
      <c r="R122" s="12">
        <v>7705.5</v>
      </c>
    </row>
    <row r="123" spans="1:18" x14ac:dyDescent="0.25">
      <c r="A123" s="2" t="s">
        <v>194</v>
      </c>
      <c r="B123" s="1" t="s">
        <v>195</v>
      </c>
      <c r="C123" s="12">
        <v>11279.1</v>
      </c>
      <c r="D123" s="12">
        <v>400</v>
      </c>
      <c r="E123" s="12">
        <v>737</v>
      </c>
      <c r="F123" s="12">
        <v>455</v>
      </c>
      <c r="G123" s="12">
        <v>246.44</v>
      </c>
      <c r="H123" s="12">
        <v>0</v>
      </c>
      <c r="I123" s="12">
        <v>0</v>
      </c>
      <c r="J123" s="12">
        <v>1879.85</v>
      </c>
      <c r="K123" s="12">
        <v>0</v>
      </c>
      <c r="L123" s="12">
        <v>0</v>
      </c>
      <c r="M123" s="12">
        <f t="shared" si="4"/>
        <v>14997.390000000001</v>
      </c>
      <c r="N123" s="12">
        <v>1525.48</v>
      </c>
      <c r="O123" s="12">
        <v>1297.0999999999999</v>
      </c>
      <c r="P123" s="12">
        <v>6232.3100000000013</v>
      </c>
      <c r="Q123" s="12">
        <f t="shared" si="5"/>
        <v>9054.8900000000012</v>
      </c>
      <c r="R123" s="12">
        <v>5942.5</v>
      </c>
    </row>
    <row r="124" spans="1:18" x14ac:dyDescent="0.25">
      <c r="A124" s="2" t="s">
        <v>196</v>
      </c>
      <c r="B124" s="1" t="s">
        <v>197</v>
      </c>
      <c r="C124" s="12">
        <v>11269.7</v>
      </c>
      <c r="D124" s="12">
        <v>0</v>
      </c>
      <c r="E124" s="12">
        <v>737</v>
      </c>
      <c r="F124" s="12">
        <v>455</v>
      </c>
      <c r="G124" s="12">
        <v>246.44</v>
      </c>
      <c r="H124" s="12">
        <v>0</v>
      </c>
      <c r="I124" s="12">
        <v>0</v>
      </c>
      <c r="J124" s="12">
        <v>1879.85</v>
      </c>
      <c r="K124" s="12">
        <v>0</v>
      </c>
      <c r="L124" s="12">
        <v>0</v>
      </c>
      <c r="M124" s="12">
        <f t="shared" si="4"/>
        <v>14587.990000000002</v>
      </c>
      <c r="N124" s="12">
        <v>1438.03</v>
      </c>
      <c r="O124" s="12">
        <v>1297.0999999999999</v>
      </c>
      <c r="P124" s="12">
        <v>1734.3600000000006</v>
      </c>
      <c r="Q124" s="12">
        <f t="shared" si="5"/>
        <v>4469.4900000000007</v>
      </c>
      <c r="R124" s="12">
        <v>10118.5</v>
      </c>
    </row>
    <row r="125" spans="1:18" x14ac:dyDescent="0.25">
      <c r="A125" s="2" t="s">
        <v>198</v>
      </c>
      <c r="B125" s="1" t="s">
        <v>199</v>
      </c>
      <c r="C125" s="12">
        <v>11279.1</v>
      </c>
      <c r="D125" s="12">
        <v>200</v>
      </c>
      <c r="E125" s="12">
        <v>737</v>
      </c>
      <c r="F125" s="12">
        <v>455</v>
      </c>
      <c r="G125" s="12">
        <v>0</v>
      </c>
      <c r="H125" s="12">
        <v>0</v>
      </c>
      <c r="I125" s="12">
        <v>0</v>
      </c>
      <c r="J125" s="12">
        <v>1879.85</v>
      </c>
      <c r="K125" s="12">
        <v>0</v>
      </c>
      <c r="L125" s="12">
        <v>0</v>
      </c>
      <c r="M125" s="12">
        <f t="shared" si="4"/>
        <v>14550.95</v>
      </c>
      <c r="N125" s="12">
        <v>1430.12</v>
      </c>
      <c r="O125" s="12">
        <v>1297.0999999999999</v>
      </c>
      <c r="P125" s="12">
        <v>3496.7300000000014</v>
      </c>
      <c r="Q125" s="12">
        <f t="shared" si="5"/>
        <v>6223.9500000000007</v>
      </c>
      <c r="R125" s="12">
        <v>8327</v>
      </c>
    </row>
    <row r="126" spans="1:18" x14ac:dyDescent="0.25">
      <c r="A126" s="2" t="s">
        <v>200</v>
      </c>
      <c r="B126" s="1" t="s">
        <v>201</v>
      </c>
      <c r="C126" s="12">
        <v>11235.24</v>
      </c>
      <c r="D126" s="12">
        <v>0</v>
      </c>
      <c r="E126" s="12">
        <v>737</v>
      </c>
      <c r="F126" s="12">
        <v>455</v>
      </c>
      <c r="G126" s="12">
        <v>0</v>
      </c>
      <c r="H126" s="12">
        <v>0</v>
      </c>
      <c r="I126" s="12">
        <v>0</v>
      </c>
      <c r="J126" s="12">
        <v>1879.85</v>
      </c>
      <c r="K126" s="12">
        <v>0</v>
      </c>
      <c r="L126" s="12">
        <v>0</v>
      </c>
      <c r="M126" s="12">
        <f t="shared" si="4"/>
        <v>14307.09</v>
      </c>
      <c r="N126" s="12">
        <v>1378.03</v>
      </c>
      <c r="O126" s="12">
        <v>1297.0999999999999</v>
      </c>
      <c r="P126" s="12">
        <v>162.95999999999913</v>
      </c>
      <c r="Q126" s="12">
        <f t="shared" si="5"/>
        <v>2838.0899999999992</v>
      </c>
      <c r="R126" s="12">
        <v>11469</v>
      </c>
    </row>
    <row r="127" spans="1:18" x14ac:dyDescent="0.25">
      <c r="A127" s="14"/>
      <c r="B127" s="6"/>
      <c r="C127" s="6" t="s">
        <v>545</v>
      </c>
      <c r="D127" s="6" t="s">
        <v>545</v>
      </c>
      <c r="E127" s="6" t="s">
        <v>545</v>
      </c>
      <c r="F127" s="6" t="s">
        <v>545</v>
      </c>
      <c r="G127" s="6" t="s">
        <v>545</v>
      </c>
      <c r="H127" s="6" t="s">
        <v>545</v>
      </c>
      <c r="I127" s="6" t="s">
        <v>545</v>
      </c>
      <c r="J127" s="6" t="s">
        <v>545</v>
      </c>
      <c r="K127" s="6" t="s">
        <v>545</v>
      </c>
      <c r="L127" s="6" t="s">
        <v>545</v>
      </c>
      <c r="M127" s="6" t="s">
        <v>545</v>
      </c>
      <c r="N127" s="6" t="s">
        <v>545</v>
      </c>
      <c r="O127" s="6" t="s">
        <v>545</v>
      </c>
      <c r="P127" s="6" t="s">
        <v>545</v>
      </c>
      <c r="Q127" s="6" t="s">
        <v>545</v>
      </c>
      <c r="R127" s="6" t="s">
        <v>545</v>
      </c>
    </row>
    <row r="128" spans="1:18" x14ac:dyDescent="0.25">
      <c r="A128" s="11" t="s">
        <v>540</v>
      </c>
      <c r="C128" s="12"/>
      <c r="M128" s="12"/>
      <c r="Q128" s="12"/>
    </row>
    <row r="129" spans="1:18" x14ac:dyDescent="0.25">
      <c r="A129" s="2" t="s">
        <v>202</v>
      </c>
      <c r="B129" s="1" t="s">
        <v>203</v>
      </c>
      <c r="C129" s="12">
        <v>13605.9</v>
      </c>
      <c r="D129" s="12">
        <v>400</v>
      </c>
      <c r="E129" s="12">
        <v>941</v>
      </c>
      <c r="F129" s="12">
        <v>645</v>
      </c>
      <c r="G129" s="12">
        <v>616.1</v>
      </c>
      <c r="H129" s="12">
        <v>0</v>
      </c>
      <c r="I129" s="12">
        <v>0</v>
      </c>
      <c r="J129" s="12">
        <v>2267.65</v>
      </c>
      <c r="K129" s="12">
        <v>0</v>
      </c>
      <c r="L129" s="12">
        <v>0</v>
      </c>
      <c r="M129" s="12">
        <f t="shared" si="4"/>
        <v>18475.650000000001</v>
      </c>
      <c r="N129" s="12">
        <v>2185.6</v>
      </c>
      <c r="O129" s="12">
        <v>1564.68</v>
      </c>
      <c r="P129" s="12">
        <v>6665.8700000000026</v>
      </c>
      <c r="Q129" s="12">
        <f t="shared" si="5"/>
        <v>10416.150000000001</v>
      </c>
      <c r="R129" s="12">
        <v>8059.5</v>
      </c>
    </row>
    <row r="130" spans="1:18" x14ac:dyDescent="0.25">
      <c r="A130" s="2" t="s">
        <v>204</v>
      </c>
      <c r="B130" s="1" t="s">
        <v>205</v>
      </c>
      <c r="C130" s="12">
        <v>11669.1</v>
      </c>
      <c r="D130" s="12">
        <v>200</v>
      </c>
      <c r="E130" s="12">
        <v>788</v>
      </c>
      <c r="F130" s="12">
        <v>468</v>
      </c>
      <c r="G130" s="12">
        <v>616.1</v>
      </c>
      <c r="H130" s="12">
        <v>0</v>
      </c>
      <c r="I130" s="12">
        <v>0</v>
      </c>
      <c r="J130" s="12">
        <v>1944.85</v>
      </c>
      <c r="K130" s="12">
        <v>0</v>
      </c>
      <c r="L130" s="12">
        <v>0</v>
      </c>
      <c r="M130" s="12">
        <f t="shared" si="4"/>
        <v>15686.050000000001</v>
      </c>
      <c r="N130" s="12">
        <v>1658.68</v>
      </c>
      <c r="O130" s="12">
        <v>1341.96</v>
      </c>
      <c r="P130" s="12">
        <v>4743.91</v>
      </c>
      <c r="Q130" s="12">
        <f t="shared" si="5"/>
        <v>7744.55</v>
      </c>
      <c r="R130" s="12">
        <v>7941.5</v>
      </c>
    </row>
    <row r="131" spans="1:18" x14ac:dyDescent="0.25">
      <c r="A131" s="2" t="s">
        <v>206</v>
      </c>
      <c r="B131" s="1" t="s">
        <v>207</v>
      </c>
      <c r="C131" s="12">
        <v>11669.1</v>
      </c>
      <c r="D131" s="12">
        <v>200</v>
      </c>
      <c r="E131" s="12">
        <v>788</v>
      </c>
      <c r="F131" s="12">
        <v>468</v>
      </c>
      <c r="G131" s="12">
        <v>492.88</v>
      </c>
      <c r="H131" s="12">
        <v>0</v>
      </c>
      <c r="I131" s="12">
        <v>0</v>
      </c>
      <c r="J131" s="12">
        <v>1944.85</v>
      </c>
      <c r="K131" s="12">
        <v>0</v>
      </c>
      <c r="L131" s="12">
        <v>0</v>
      </c>
      <c r="M131" s="12">
        <f t="shared" si="4"/>
        <v>15562.83</v>
      </c>
      <c r="N131" s="12">
        <v>1632.36</v>
      </c>
      <c r="O131" s="12">
        <v>1341.96</v>
      </c>
      <c r="P131" s="12">
        <v>4744.01</v>
      </c>
      <c r="Q131" s="12">
        <f t="shared" si="5"/>
        <v>7718.33</v>
      </c>
      <c r="R131" s="12">
        <v>7844.5</v>
      </c>
    </row>
    <row r="132" spans="1:18" x14ac:dyDescent="0.25">
      <c r="A132" s="2" t="s">
        <v>208</v>
      </c>
      <c r="B132" s="1" t="s">
        <v>209</v>
      </c>
      <c r="C132" s="12">
        <v>11669.1</v>
      </c>
      <c r="D132" s="12">
        <v>400</v>
      </c>
      <c r="E132" s="12">
        <v>788</v>
      </c>
      <c r="F132" s="12">
        <v>468</v>
      </c>
      <c r="G132" s="12">
        <v>246.44</v>
      </c>
      <c r="H132" s="12">
        <v>0</v>
      </c>
      <c r="I132" s="12">
        <v>0</v>
      </c>
      <c r="J132" s="12">
        <v>1944.85</v>
      </c>
      <c r="K132" s="12">
        <v>0</v>
      </c>
      <c r="L132" s="12">
        <v>0</v>
      </c>
      <c r="M132" s="12">
        <f t="shared" si="4"/>
        <v>15516.390000000001</v>
      </c>
      <c r="N132" s="12">
        <v>1622.44</v>
      </c>
      <c r="O132" s="12">
        <v>1341.94</v>
      </c>
      <c r="P132" s="12">
        <v>6349.010000000002</v>
      </c>
      <c r="Q132" s="12">
        <f t="shared" si="5"/>
        <v>9313.3900000000031</v>
      </c>
      <c r="R132" s="12">
        <v>6203</v>
      </c>
    </row>
    <row r="133" spans="1:18" x14ac:dyDescent="0.25">
      <c r="A133" s="2" t="s">
        <v>210</v>
      </c>
      <c r="B133" s="1" t="s">
        <v>211</v>
      </c>
      <c r="C133" s="12">
        <v>11669.1</v>
      </c>
      <c r="D133" s="12">
        <v>200</v>
      </c>
      <c r="E133" s="12">
        <v>788</v>
      </c>
      <c r="F133" s="12">
        <v>468</v>
      </c>
      <c r="G133" s="12">
        <v>0</v>
      </c>
      <c r="H133" s="12">
        <v>0</v>
      </c>
      <c r="I133" s="12">
        <v>0</v>
      </c>
      <c r="J133" s="12">
        <v>1944.85</v>
      </c>
      <c r="K133" s="12">
        <v>0</v>
      </c>
      <c r="L133" s="12">
        <v>0</v>
      </c>
      <c r="M133" s="12">
        <f t="shared" si="4"/>
        <v>15069.95</v>
      </c>
      <c r="N133" s="12">
        <v>1527.08</v>
      </c>
      <c r="O133" s="12">
        <v>1341.94</v>
      </c>
      <c r="P133" s="12">
        <v>5326.93</v>
      </c>
      <c r="Q133" s="12">
        <f t="shared" si="5"/>
        <v>8195.9500000000007</v>
      </c>
      <c r="R133" s="12">
        <v>6874</v>
      </c>
    </row>
    <row r="134" spans="1:18" x14ac:dyDescent="0.25">
      <c r="A134" s="2" t="s">
        <v>212</v>
      </c>
      <c r="B134" s="1" t="s">
        <v>213</v>
      </c>
      <c r="C134" s="12">
        <v>11669.07</v>
      </c>
      <c r="D134" s="12">
        <v>0</v>
      </c>
      <c r="E134" s="12">
        <v>788</v>
      </c>
      <c r="F134" s="12">
        <v>358.8</v>
      </c>
      <c r="G134" s="12">
        <v>0</v>
      </c>
      <c r="H134" s="12">
        <v>0</v>
      </c>
      <c r="I134" s="12">
        <v>0</v>
      </c>
      <c r="J134" s="12">
        <v>1944.85</v>
      </c>
      <c r="K134" s="12">
        <v>0</v>
      </c>
      <c r="L134" s="12">
        <v>0</v>
      </c>
      <c r="M134" s="12">
        <f t="shared" si="4"/>
        <v>14760.72</v>
      </c>
      <c r="N134" s="12">
        <v>1461.03</v>
      </c>
      <c r="O134" s="12">
        <v>1341.96</v>
      </c>
      <c r="P134" s="12">
        <v>6095.23</v>
      </c>
      <c r="Q134" s="12">
        <f t="shared" si="5"/>
        <v>8898.2199999999993</v>
      </c>
      <c r="R134" s="12">
        <v>5862.5</v>
      </c>
    </row>
    <row r="135" spans="1:18" x14ac:dyDescent="0.25">
      <c r="A135" s="14"/>
      <c r="B135" s="6"/>
      <c r="C135" s="6" t="s">
        <v>545</v>
      </c>
      <c r="D135" s="6" t="s">
        <v>545</v>
      </c>
      <c r="E135" s="6" t="s">
        <v>545</v>
      </c>
      <c r="F135" s="6" t="s">
        <v>545</v>
      </c>
      <c r="G135" s="6" t="s">
        <v>545</v>
      </c>
      <c r="H135" s="6" t="s">
        <v>545</v>
      </c>
      <c r="I135" s="6" t="s">
        <v>545</v>
      </c>
      <c r="J135" s="6" t="s">
        <v>545</v>
      </c>
      <c r="K135" s="6" t="s">
        <v>545</v>
      </c>
      <c r="L135" s="6" t="s">
        <v>545</v>
      </c>
      <c r="M135" s="6" t="s">
        <v>545</v>
      </c>
      <c r="N135" s="6" t="s">
        <v>545</v>
      </c>
      <c r="O135" s="6" t="s">
        <v>545</v>
      </c>
      <c r="P135" s="6" t="s">
        <v>545</v>
      </c>
      <c r="Q135" s="6" t="s">
        <v>545</v>
      </c>
      <c r="R135" s="6" t="s">
        <v>545</v>
      </c>
    </row>
    <row r="136" spans="1:18" x14ac:dyDescent="0.25">
      <c r="A136" s="11" t="s">
        <v>541</v>
      </c>
      <c r="C136" s="12"/>
      <c r="M136" s="12"/>
      <c r="Q136" s="12"/>
    </row>
    <row r="137" spans="1:18" x14ac:dyDescent="0.25">
      <c r="A137" s="2" t="s">
        <v>214</v>
      </c>
      <c r="B137" s="1" t="s">
        <v>215</v>
      </c>
      <c r="C137" s="12">
        <v>13605.9</v>
      </c>
      <c r="D137" s="12">
        <v>200</v>
      </c>
      <c r="E137" s="12">
        <v>941</v>
      </c>
      <c r="F137" s="12">
        <v>645</v>
      </c>
      <c r="G137" s="12">
        <v>369.66</v>
      </c>
      <c r="H137" s="12">
        <v>0</v>
      </c>
      <c r="I137" s="12">
        <v>0</v>
      </c>
      <c r="J137" s="12">
        <v>2267.65</v>
      </c>
      <c r="K137" s="12">
        <v>0</v>
      </c>
      <c r="L137" s="12">
        <v>0</v>
      </c>
      <c r="M137" s="12">
        <f t="shared" si="4"/>
        <v>18029.21</v>
      </c>
      <c r="N137" s="12">
        <v>2090.2399999999998</v>
      </c>
      <c r="O137" s="12">
        <v>1564.68</v>
      </c>
      <c r="P137" s="12">
        <v>6145.2899999999991</v>
      </c>
      <c r="Q137" s="12">
        <f t="shared" si="5"/>
        <v>9800.2099999999991</v>
      </c>
      <c r="R137" s="12">
        <v>8229</v>
      </c>
    </row>
    <row r="138" spans="1:18" x14ac:dyDescent="0.25">
      <c r="A138" s="2" t="s">
        <v>216</v>
      </c>
      <c r="B138" s="1" t="s">
        <v>217</v>
      </c>
      <c r="C138" s="12">
        <v>11669.1</v>
      </c>
      <c r="D138" s="12">
        <v>200</v>
      </c>
      <c r="E138" s="12">
        <v>788</v>
      </c>
      <c r="F138" s="12">
        <v>468</v>
      </c>
      <c r="G138" s="12">
        <v>246.44</v>
      </c>
      <c r="H138" s="12">
        <v>0</v>
      </c>
      <c r="I138" s="12">
        <v>0</v>
      </c>
      <c r="J138" s="12">
        <v>1944.85</v>
      </c>
      <c r="K138" s="12">
        <v>0</v>
      </c>
      <c r="L138" s="12">
        <v>0</v>
      </c>
      <c r="M138" s="12">
        <f t="shared" si="4"/>
        <v>15316.390000000001</v>
      </c>
      <c r="N138" s="12">
        <v>1579.72</v>
      </c>
      <c r="O138" s="12">
        <v>1341.94</v>
      </c>
      <c r="P138" s="12">
        <v>7026.2300000000014</v>
      </c>
      <c r="Q138" s="12">
        <f t="shared" si="5"/>
        <v>9947.8900000000012</v>
      </c>
      <c r="R138" s="12">
        <v>5368.5</v>
      </c>
    </row>
    <row r="139" spans="1:18" x14ac:dyDescent="0.25">
      <c r="A139" s="14"/>
      <c r="B139" s="6"/>
      <c r="C139" s="6" t="s">
        <v>545</v>
      </c>
      <c r="D139" s="6" t="s">
        <v>545</v>
      </c>
      <c r="E139" s="6" t="s">
        <v>545</v>
      </c>
      <c r="F139" s="6" t="s">
        <v>545</v>
      </c>
      <c r="G139" s="6" t="s">
        <v>545</v>
      </c>
      <c r="H139" s="6" t="s">
        <v>545</v>
      </c>
      <c r="I139" s="6" t="s">
        <v>545</v>
      </c>
      <c r="J139" s="6" t="s">
        <v>545</v>
      </c>
      <c r="K139" s="6" t="s">
        <v>545</v>
      </c>
      <c r="L139" s="6" t="s">
        <v>545</v>
      </c>
      <c r="M139" s="6" t="s">
        <v>545</v>
      </c>
      <c r="N139" s="6" t="s">
        <v>545</v>
      </c>
      <c r="O139" s="6" t="s">
        <v>545</v>
      </c>
      <c r="P139" s="6" t="s">
        <v>545</v>
      </c>
      <c r="Q139" s="6" t="s">
        <v>545</v>
      </c>
      <c r="R139" s="6" t="s">
        <v>545</v>
      </c>
    </row>
    <row r="140" spans="1:18" x14ac:dyDescent="0.25">
      <c r="A140" s="11" t="s">
        <v>542</v>
      </c>
      <c r="C140" s="12"/>
      <c r="M140" s="12"/>
      <c r="Q140" s="12"/>
    </row>
    <row r="141" spans="1:18" x14ac:dyDescent="0.25">
      <c r="A141" s="2" t="s">
        <v>218</v>
      </c>
      <c r="B141" s="1" t="s">
        <v>219</v>
      </c>
      <c r="C141" s="12">
        <v>13125</v>
      </c>
      <c r="D141" s="12">
        <v>0</v>
      </c>
      <c r="E141" s="12">
        <v>903</v>
      </c>
      <c r="F141" s="12">
        <v>549</v>
      </c>
      <c r="G141" s="12">
        <v>739.32</v>
      </c>
      <c r="H141" s="12">
        <v>0</v>
      </c>
      <c r="I141" s="12">
        <v>0</v>
      </c>
      <c r="J141" s="12">
        <v>2187.5</v>
      </c>
      <c r="K141" s="12">
        <v>0</v>
      </c>
      <c r="L141" s="12">
        <v>0</v>
      </c>
      <c r="M141" s="12">
        <f t="shared" si="4"/>
        <v>17503.82</v>
      </c>
      <c r="N141" s="12">
        <v>1995.12</v>
      </c>
      <c r="O141" s="12">
        <v>1509.38</v>
      </c>
      <c r="P141" s="12">
        <v>4035.3199999999997</v>
      </c>
      <c r="Q141" s="12">
        <f t="shared" si="5"/>
        <v>7539.82</v>
      </c>
      <c r="R141" s="12">
        <v>9964</v>
      </c>
    </row>
    <row r="142" spans="1:18" x14ac:dyDescent="0.25">
      <c r="A142" s="2" t="s">
        <v>220</v>
      </c>
      <c r="B142" s="1" t="s">
        <v>221</v>
      </c>
      <c r="C142" s="12">
        <v>10507.58</v>
      </c>
      <c r="D142" s="12">
        <v>0</v>
      </c>
      <c r="E142" s="12">
        <v>737</v>
      </c>
      <c r="F142" s="12">
        <v>455</v>
      </c>
      <c r="G142" s="12">
        <v>616.1</v>
      </c>
      <c r="H142" s="12">
        <v>0</v>
      </c>
      <c r="I142" s="12">
        <v>0</v>
      </c>
      <c r="J142" s="12">
        <v>1879.85</v>
      </c>
      <c r="K142" s="12">
        <v>0</v>
      </c>
      <c r="L142" s="12">
        <v>0</v>
      </c>
      <c r="M142" s="12">
        <f t="shared" si="4"/>
        <v>14195.53</v>
      </c>
      <c r="N142" s="12">
        <v>1354.2</v>
      </c>
      <c r="O142" s="12">
        <v>1297.0999999999999</v>
      </c>
      <c r="P142" s="12">
        <v>3951.7299999999996</v>
      </c>
      <c r="Q142" s="12">
        <f t="shared" si="5"/>
        <v>6603.03</v>
      </c>
      <c r="R142" s="12">
        <v>7592.5</v>
      </c>
    </row>
    <row r="143" spans="1:18" x14ac:dyDescent="0.25">
      <c r="A143" s="2" t="s">
        <v>222</v>
      </c>
      <c r="B143" s="1" t="s">
        <v>223</v>
      </c>
      <c r="C143" s="12">
        <v>13125</v>
      </c>
      <c r="D143" s="12">
        <v>200</v>
      </c>
      <c r="E143" s="12">
        <v>903</v>
      </c>
      <c r="F143" s="12">
        <v>549</v>
      </c>
      <c r="G143" s="12">
        <v>616.1</v>
      </c>
      <c r="H143" s="12">
        <v>0</v>
      </c>
      <c r="I143" s="12">
        <v>0</v>
      </c>
      <c r="J143" s="12">
        <v>2187.5</v>
      </c>
      <c r="K143" s="12">
        <v>0</v>
      </c>
      <c r="L143" s="12">
        <v>0</v>
      </c>
      <c r="M143" s="12">
        <f t="shared" si="4"/>
        <v>17580.599999999999</v>
      </c>
      <c r="N143" s="12">
        <v>2011.52</v>
      </c>
      <c r="O143" s="12">
        <v>1509.38</v>
      </c>
      <c r="P143" s="12">
        <v>181.19999999999891</v>
      </c>
      <c r="Q143" s="12">
        <f t="shared" si="5"/>
        <v>3702.099999999999</v>
      </c>
      <c r="R143" s="12">
        <v>13878.5</v>
      </c>
    </row>
    <row r="144" spans="1:18" x14ac:dyDescent="0.25">
      <c r="A144" s="2" t="s">
        <v>224</v>
      </c>
      <c r="B144" s="1" t="s">
        <v>225</v>
      </c>
      <c r="C144" s="12">
        <v>13125</v>
      </c>
      <c r="D144" s="12">
        <v>400</v>
      </c>
      <c r="E144" s="12">
        <v>903</v>
      </c>
      <c r="F144" s="12">
        <v>549</v>
      </c>
      <c r="G144" s="12">
        <v>492.88</v>
      </c>
      <c r="H144" s="12">
        <v>0</v>
      </c>
      <c r="I144" s="12">
        <v>0</v>
      </c>
      <c r="J144" s="12">
        <v>2187.5</v>
      </c>
      <c r="K144" s="12">
        <v>0</v>
      </c>
      <c r="L144" s="12">
        <v>0</v>
      </c>
      <c r="M144" s="12">
        <f t="shared" si="4"/>
        <v>17657.379999999997</v>
      </c>
      <c r="N144" s="12">
        <v>2027.94</v>
      </c>
      <c r="O144" s="12">
        <v>1509.38</v>
      </c>
      <c r="P144" s="12">
        <v>8185.5599999999977</v>
      </c>
      <c r="Q144" s="12">
        <f t="shared" si="5"/>
        <v>11722.879999999997</v>
      </c>
      <c r="R144" s="12">
        <v>5934.5</v>
      </c>
    </row>
    <row r="145" spans="1:18" x14ac:dyDescent="0.25">
      <c r="A145" s="2" t="s">
        <v>226</v>
      </c>
      <c r="B145" s="1" t="s">
        <v>227</v>
      </c>
      <c r="C145" s="12">
        <v>13125</v>
      </c>
      <c r="D145" s="12">
        <v>200</v>
      </c>
      <c r="E145" s="12">
        <v>903</v>
      </c>
      <c r="F145" s="12">
        <v>549</v>
      </c>
      <c r="G145" s="12">
        <v>492.88</v>
      </c>
      <c r="H145" s="12">
        <v>0</v>
      </c>
      <c r="I145" s="12">
        <v>0</v>
      </c>
      <c r="J145" s="12">
        <v>2187.5</v>
      </c>
      <c r="K145" s="12">
        <v>0</v>
      </c>
      <c r="L145" s="12">
        <v>0</v>
      </c>
      <c r="M145" s="12">
        <f t="shared" si="4"/>
        <v>17457.379999999997</v>
      </c>
      <c r="N145" s="12">
        <v>1985.22</v>
      </c>
      <c r="O145" s="12">
        <v>1509.38</v>
      </c>
      <c r="P145" s="12">
        <v>7666.779999999997</v>
      </c>
      <c r="Q145" s="12">
        <f t="shared" si="5"/>
        <v>11161.379999999997</v>
      </c>
      <c r="R145" s="12">
        <v>6296</v>
      </c>
    </row>
    <row r="146" spans="1:18" x14ac:dyDescent="0.25">
      <c r="A146" s="2" t="s">
        <v>228</v>
      </c>
      <c r="B146" s="1" t="s">
        <v>229</v>
      </c>
      <c r="C146" s="12">
        <v>12647.35</v>
      </c>
      <c r="D146" s="12">
        <v>200</v>
      </c>
      <c r="E146" s="12">
        <v>915</v>
      </c>
      <c r="F146" s="12">
        <v>616</v>
      </c>
      <c r="G146" s="12">
        <v>492.88</v>
      </c>
      <c r="H146" s="12">
        <v>0</v>
      </c>
      <c r="I146" s="12">
        <v>0</v>
      </c>
      <c r="J146" s="12">
        <v>2109.65</v>
      </c>
      <c r="K146" s="12">
        <v>0</v>
      </c>
      <c r="L146" s="12">
        <v>0</v>
      </c>
      <c r="M146" s="12">
        <f t="shared" si="4"/>
        <v>16980.88</v>
      </c>
      <c r="N146" s="12">
        <v>1900.06</v>
      </c>
      <c r="O146" s="12">
        <v>1455.66</v>
      </c>
      <c r="P146" s="12">
        <v>3292.66</v>
      </c>
      <c r="Q146" s="12">
        <f t="shared" si="5"/>
        <v>6648.38</v>
      </c>
      <c r="R146" s="12">
        <v>10332.5</v>
      </c>
    </row>
    <row r="147" spans="1:18" x14ac:dyDescent="0.25">
      <c r="A147" s="2" t="s">
        <v>230</v>
      </c>
      <c r="B147" s="1" t="s">
        <v>231</v>
      </c>
      <c r="C147" s="12">
        <v>12038.1</v>
      </c>
      <c r="D147" s="12">
        <v>200</v>
      </c>
      <c r="E147" s="12">
        <v>802</v>
      </c>
      <c r="F147" s="12">
        <v>482</v>
      </c>
      <c r="G147" s="12">
        <v>492.88</v>
      </c>
      <c r="H147" s="12">
        <v>0</v>
      </c>
      <c r="I147" s="12">
        <v>0</v>
      </c>
      <c r="J147" s="12">
        <v>2006.35</v>
      </c>
      <c r="K147" s="12">
        <v>0</v>
      </c>
      <c r="L147" s="12">
        <v>0</v>
      </c>
      <c r="M147" s="12">
        <f t="shared" si="4"/>
        <v>16021.33</v>
      </c>
      <c r="N147" s="12">
        <v>1717.16</v>
      </c>
      <c r="O147" s="12">
        <v>1384.38</v>
      </c>
      <c r="P147" s="12">
        <v>8180.7900000000009</v>
      </c>
      <c r="Q147" s="12">
        <f t="shared" si="5"/>
        <v>11282.330000000002</v>
      </c>
      <c r="R147" s="12">
        <v>4739</v>
      </c>
    </row>
    <row r="148" spans="1:18" x14ac:dyDescent="0.25">
      <c r="A148" s="2" t="s">
        <v>232</v>
      </c>
      <c r="B148" s="1" t="s">
        <v>233</v>
      </c>
      <c r="C148" s="12">
        <v>13125</v>
      </c>
      <c r="D148" s="12">
        <v>400</v>
      </c>
      <c r="E148" s="12">
        <v>903</v>
      </c>
      <c r="F148" s="12">
        <v>549</v>
      </c>
      <c r="G148" s="12">
        <v>492.88</v>
      </c>
      <c r="H148" s="12">
        <v>0</v>
      </c>
      <c r="I148" s="12">
        <v>0</v>
      </c>
      <c r="J148" s="12">
        <v>2187.5</v>
      </c>
      <c r="K148" s="12">
        <v>0</v>
      </c>
      <c r="L148" s="12">
        <v>0</v>
      </c>
      <c r="M148" s="12">
        <f t="shared" si="4"/>
        <v>17657.379999999997</v>
      </c>
      <c r="N148" s="12">
        <v>2027.94</v>
      </c>
      <c r="O148" s="12">
        <v>1509.38</v>
      </c>
      <c r="P148" s="12">
        <v>8251.0599999999977</v>
      </c>
      <c r="Q148" s="12">
        <f t="shared" si="5"/>
        <v>11788.379999999997</v>
      </c>
      <c r="R148" s="12">
        <v>5869</v>
      </c>
    </row>
    <row r="149" spans="1:18" x14ac:dyDescent="0.25">
      <c r="A149" s="2" t="s">
        <v>234</v>
      </c>
      <c r="B149" s="1" t="s">
        <v>235</v>
      </c>
      <c r="C149" s="12">
        <v>12642.08</v>
      </c>
      <c r="D149" s="12">
        <v>0</v>
      </c>
      <c r="E149" s="12">
        <v>915</v>
      </c>
      <c r="F149" s="12">
        <v>616</v>
      </c>
      <c r="G149" s="12">
        <v>492.88</v>
      </c>
      <c r="H149" s="12">
        <v>0</v>
      </c>
      <c r="I149" s="12">
        <v>0</v>
      </c>
      <c r="J149" s="12">
        <v>2109.65</v>
      </c>
      <c r="K149" s="12">
        <v>0</v>
      </c>
      <c r="L149" s="12">
        <v>0</v>
      </c>
      <c r="M149" s="12">
        <f t="shared" si="4"/>
        <v>16775.61</v>
      </c>
      <c r="N149" s="12">
        <v>1856.22</v>
      </c>
      <c r="O149" s="12">
        <v>1455.66</v>
      </c>
      <c r="P149" s="12">
        <v>6815.73</v>
      </c>
      <c r="Q149" s="12">
        <f t="shared" si="5"/>
        <v>10127.61</v>
      </c>
      <c r="R149" s="12">
        <v>6648</v>
      </c>
    </row>
    <row r="150" spans="1:18" x14ac:dyDescent="0.25">
      <c r="A150" s="2" t="s">
        <v>236</v>
      </c>
      <c r="B150" s="1" t="s">
        <v>237</v>
      </c>
      <c r="C150" s="12">
        <v>13125</v>
      </c>
      <c r="D150" s="12">
        <v>200</v>
      </c>
      <c r="E150" s="12">
        <v>903</v>
      </c>
      <c r="F150" s="12">
        <v>549</v>
      </c>
      <c r="G150" s="12">
        <v>492.88</v>
      </c>
      <c r="H150" s="12">
        <v>0</v>
      </c>
      <c r="I150" s="12">
        <v>0</v>
      </c>
      <c r="J150" s="12">
        <v>2187.5</v>
      </c>
      <c r="K150" s="12">
        <v>0</v>
      </c>
      <c r="L150" s="12">
        <v>0</v>
      </c>
      <c r="M150" s="12">
        <f t="shared" si="4"/>
        <v>17457.379999999997</v>
      </c>
      <c r="N150" s="12">
        <v>1985.22</v>
      </c>
      <c r="O150" s="12">
        <v>1509.38</v>
      </c>
      <c r="P150" s="12">
        <v>6577.279999999997</v>
      </c>
      <c r="Q150" s="12">
        <f t="shared" si="5"/>
        <v>10071.879999999997</v>
      </c>
      <c r="R150" s="12">
        <v>7385.5</v>
      </c>
    </row>
    <row r="151" spans="1:18" x14ac:dyDescent="0.25">
      <c r="A151" s="2" t="s">
        <v>238</v>
      </c>
      <c r="B151" s="1" t="s">
        <v>239</v>
      </c>
      <c r="C151" s="12">
        <v>11279.1</v>
      </c>
      <c r="D151" s="12">
        <v>200</v>
      </c>
      <c r="E151" s="12">
        <v>737</v>
      </c>
      <c r="F151" s="12">
        <v>455</v>
      </c>
      <c r="G151" s="12">
        <v>369.66</v>
      </c>
      <c r="H151" s="12">
        <v>0</v>
      </c>
      <c r="I151" s="12">
        <v>0</v>
      </c>
      <c r="J151" s="12">
        <v>1879.85</v>
      </c>
      <c r="K151" s="12">
        <v>0</v>
      </c>
      <c r="L151" s="12">
        <v>0</v>
      </c>
      <c r="M151" s="12">
        <f t="shared" si="4"/>
        <v>14920.61</v>
      </c>
      <c r="N151" s="12">
        <v>1509.08</v>
      </c>
      <c r="O151" s="12">
        <v>1297.0999999999999</v>
      </c>
      <c r="P151" s="12">
        <v>162.93000000000029</v>
      </c>
      <c r="Q151" s="12">
        <f t="shared" si="5"/>
        <v>2969.11</v>
      </c>
      <c r="R151" s="12">
        <v>11951.5</v>
      </c>
    </row>
    <row r="152" spans="1:18" x14ac:dyDescent="0.25">
      <c r="A152" s="2" t="s">
        <v>240</v>
      </c>
      <c r="B152" s="1" t="s">
        <v>241</v>
      </c>
      <c r="C152" s="12">
        <v>9447.7900000000009</v>
      </c>
      <c r="D152" s="12">
        <v>0</v>
      </c>
      <c r="E152" s="12">
        <v>687</v>
      </c>
      <c r="F152" s="12">
        <v>462</v>
      </c>
      <c r="G152" s="12">
        <v>369.66</v>
      </c>
      <c r="H152" s="12">
        <v>0</v>
      </c>
      <c r="I152" s="12">
        <v>0</v>
      </c>
      <c r="J152" s="12">
        <v>1582.25</v>
      </c>
      <c r="K152" s="12">
        <v>0</v>
      </c>
      <c r="L152" s="12">
        <v>0</v>
      </c>
      <c r="M152" s="12">
        <f t="shared" si="4"/>
        <v>12548.7</v>
      </c>
      <c r="N152" s="12">
        <v>1096.46</v>
      </c>
      <c r="O152" s="12">
        <v>1091.76</v>
      </c>
      <c r="P152" s="12">
        <v>3644.9799999999996</v>
      </c>
      <c r="Q152" s="12">
        <f t="shared" si="5"/>
        <v>5833.2</v>
      </c>
      <c r="R152" s="12">
        <v>6715.5</v>
      </c>
    </row>
    <row r="153" spans="1:18" x14ac:dyDescent="0.25">
      <c r="A153" s="2" t="s">
        <v>242</v>
      </c>
      <c r="B153" s="1" t="s">
        <v>243</v>
      </c>
      <c r="C153" s="12">
        <v>13125</v>
      </c>
      <c r="D153" s="12">
        <v>200</v>
      </c>
      <c r="E153" s="12">
        <v>903</v>
      </c>
      <c r="F153" s="12">
        <v>457.5</v>
      </c>
      <c r="G153" s="12">
        <v>369.66</v>
      </c>
      <c r="H153" s="12">
        <v>0</v>
      </c>
      <c r="I153" s="12">
        <v>0</v>
      </c>
      <c r="J153" s="12">
        <v>2187.5</v>
      </c>
      <c r="K153" s="12">
        <v>0</v>
      </c>
      <c r="L153" s="12">
        <v>0</v>
      </c>
      <c r="M153" s="12">
        <f t="shared" si="4"/>
        <v>17242.66</v>
      </c>
      <c r="N153" s="12">
        <v>1939.35</v>
      </c>
      <c r="O153" s="12">
        <v>1509.38</v>
      </c>
      <c r="P153" s="12">
        <v>4822.43</v>
      </c>
      <c r="Q153" s="12">
        <f t="shared" si="5"/>
        <v>8271.16</v>
      </c>
      <c r="R153" s="12">
        <v>8971.5</v>
      </c>
    </row>
    <row r="154" spans="1:18" x14ac:dyDescent="0.25">
      <c r="A154" s="2" t="s">
        <v>244</v>
      </c>
      <c r="B154" s="1" t="s">
        <v>245</v>
      </c>
      <c r="C154" s="12">
        <v>7666.5</v>
      </c>
      <c r="D154" s="12">
        <v>400</v>
      </c>
      <c r="E154" s="12">
        <v>547</v>
      </c>
      <c r="F154" s="12">
        <v>340</v>
      </c>
      <c r="G154" s="12">
        <v>308.04000000000002</v>
      </c>
      <c r="H154" s="12">
        <v>0</v>
      </c>
      <c r="I154" s="12">
        <v>0</v>
      </c>
      <c r="J154" s="12">
        <v>1277.75</v>
      </c>
      <c r="K154" s="12">
        <v>0</v>
      </c>
      <c r="L154" s="12">
        <v>0</v>
      </c>
      <c r="M154" s="12">
        <f t="shared" si="4"/>
        <v>10539.29</v>
      </c>
      <c r="N154" s="12">
        <v>803.18</v>
      </c>
      <c r="O154" s="12">
        <v>881.64</v>
      </c>
      <c r="P154" s="12">
        <v>-2.9999999998835847E-2</v>
      </c>
      <c r="Q154" s="12">
        <f t="shared" si="5"/>
        <v>1684.7900000000011</v>
      </c>
      <c r="R154" s="12">
        <v>8854.5</v>
      </c>
    </row>
    <row r="155" spans="1:18" x14ac:dyDescent="0.25">
      <c r="A155" s="2" t="s">
        <v>246</v>
      </c>
      <c r="B155" s="1" t="s">
        <v>247</v>
      </c>
      <c r="C155" s="12">
        <v>13095.83</v>
      </c>
      <c r="D155" s="12">
        <v>0</v>
      </c>
      <c r="E155" s="12">
        <v>903</v>
      </c>
      <c r="F155" s="12">
        <v>549</v>
      </c>
      <c r="G155" s="12">
        <v>369.66</v>
      </c>
      <c r="H155" s="12">
        <v>0</v>
      </c>
      <c r="I155" s="12">
        <v>0</v>
      </c>
      <c r="J155" s="12">
        <v>2187.5</v>
      </c>
      <c r="K155" s="12">
        <v>0</v>
      </c>
      <c r="L155" s="12">
        <v>0</v>
      </c>
      <c r="M155" s="12">
        <f t="shared" si="4"/>
        <v>17104.989999999998</v>
      </c>
      <c r="N155" s="12">
        <v>1909.94</v>
      </c>
      <c r="O155" s="12">
        <v>1509.38</v>
      </c>
      <c r="P155" s="12">
        <v>7997.1699999999983</v>
      </c>
      <c r="Q155" s="12">
        <f t="shared" si="5"/>
        <v>11416.489999999998</v>
      </c>
      <c r="R155" s="12">
        <v>5688.5</v>
      </c>
    </row>
    <row r="156" spans="1:18" x14ac:dyDescent="0.25">
      <c r="A156" s="2" t="s">
        <v>248</v>
      </c>
      <c r="B156" s="1" t="s">
        <v>249</v>
      </c>
      <c r="C156" s="12">
        <v>13125</v>
      </c>
      <c r="D156" s="12">
        <v>0</v>
      </c>
      <c r="E156" s="12">
        <v>451.5</v>
      </c>
      <c r="F156" s="12">
        <v>274.5</v>
      </c>
      <c r="G156" s="12">
        <v>308.04000000000002</v>
      </c>
      <c r="H156" s="12">
        <v>0</v>
      </c>
      <c r="I156" s="12">
        <v>0</v>
      </c>
      <c r="J156" s="12">
        <v>2187.5</v>
      </c>
      <c r="K156" s="12">
        <v>0</v>
      </c>
      <c r="L156" s="12">
        <v>0</v>
      </c>
      <c r="M156" s="12">
        <f t="shared" si="4"/>
        <v>16346.54</v>
      </c>
      <c r="N156" s="12">
        <v>0</v>
      </c>
      <c r="O156" s="12">
        <v>1509.38</v>
      </c>
      <c r="P156" s="12">
        <v>8100.16</v>
      </c>
      <c r="Q156" s="12">
        <f t="shared" si="5"/>
        <v>9609.5400000000009</v>
      </c>
      <c r="R156" s="12">
        <v>6737</v>
      </c>
    </row>
    <row r="157" spans="1:18" x14ac:dyDescent="0.25">
      <c r="A157" s="2" t="s">
        <v>250</v>
      </c>
      <c r="B157" s="1" t="s">
        <v>251</v>
      </c>
      <c r="C157" s="12">
        <v>12687.5</v>
      </c>
      <c r="D157" s="12">
        <v>0</v>
      </c>
      <c r="E157" s="12">
        <v>903</v>
      </c>
      <c r="F157" s="12">
        <v>549</v>
      </c>
      <c r="G157" s="12">
        <v>308.04000000000002</v>
      </c>
      <c r="H157" s="12">
        <v>0</v>
      </c>
      <c r="I157" s="12">
        <v>0</v>
      </c>
      <c r="J157" s="12">
        <v>2187.5</v>
      </c>
      <c r="K157" s="12">
        <v>0</v>
      </c>
      <c r="L157" s="12">
        <v>0</v>
      </c>
      <c r="M157" s="12">
        <f t="shared" si="4"/>
        <v>16635.04</v>
      </c>
      <c r="N157" s="12">
        <v>1809.55</v>
      </c>
      <c r="O157" s="12">
        <v>1509.38</v>
      </c>
      <c r="P157" s="12">
        <v>5549.1100000000006</v>
      </c>
      <c r="Q157" s="12">
        <f t="shared" si="5"/>
        <v>8868.0400000000009</v>
      </c>
      <c r="R157" s="12">
        <v>7767</v>
      </c>
    </row>
    <row r="158" spans="1:18" x14ac:dyDescent="0.25">
      <c r="A158" s="2" t="s">
        <v>252</v>
      </c>
      <c r="B158" s="1" t="s">
        <v>253</v>
      </c>
      <c r="C158" s="12">
        <v>13656</v>
      </c>
      <c r="D158" s="12">
        <v>400</v>
      </c>
      <c r="E158" s="12">
        <v>1016</v>
      </c>
      <c r="F158" s="12">
        <v>684</v>
      </c>
      <c r="G158" s="12">
        <v>369.66</v>
      </c>
      <c r="H158" s="12">
        <v>0</v>
      </c>
      <c r="I158" s="12">
        <v>0</v>
      </c>
      <c r="J158" s="12">
        <v>2276</v>
      </c>
      <c r="K158" s="12">
        <v>0</v>
      </c>
      <c r="L158" s="12">
        <v>0</v>
      </c>
      <c r="M158" s="12">
        <f t="shared" si="4"/>
        <v>18401.66</v>
      </c>
      <c r="N158" s="12">
        <v>2168</v>
      </c>
      <c r="O158" s="12">
        <v>1570.44</v>
      </c>
      <c r="P158" s="12">
        <v>5014.7199999999993</v>
      </c>
      <c r="Q158" s="12">
        <f t="shared" si="5"/>
        <v>8753.16</v>
      </c>
      <c r="R158" s="12">
        <v>9648.5</v>
      </c>
    </row>
    <row r="159" spans="1:18" x14ac:dyDescent="0.25">
      <c r="A159" s="2" t="s">
        <v>254</v>
      </c>
      <c r="B159" s="1" t="s">
        <v>255</v>
      </c>
      <c r="C159" s="12">
        <v>13647.78</v>
      </c>
      <c r="D159" s="12">
        <v>0</v>
      </c>
      <c r="E159" s="12">
        <v>1016</v>
      </c>
      <c r="F159" s="12">
        <v>684</v>
      </c>
      <c r="G159" s="12">
        <v>246.44</v>
      </c>
      <c r="H159" s="12">
        <v>0</v>
      </c>
      <c r="I159" s="12">
        <v>0</v>
      </c>
      <c r="J159" s="12">
        <v>2276</v>
      </c>
      <c r="K159" s="12">
        <v>0</v>
      </c>
      <c r="L159" s="12">
        <v>0</v>
      </c>
      <c r="M159" s="12">
        <f t="shared" si="4"/>
        <v>17870.22</v>
      </c>
      <c r="N159" s="12">
        <v>2054.4899999999998</v>
      </c>
      <c r="O159" s="12">
        <v>1570.44</v>
      </c>
      <c r="P159" s="12">
        <v>6580.7900000000009</v>
      </c>
      <c r="Q159" s="12">
        <f t="shared" si="5"/>
        <v>10205.720000000001</v>
      </c>
      <c r="R159" s="12">
        <v>7664.5</v>
      </c>
    </row>
    <row r="160" spans="1:18" x14ac:dyDescent="0.25">
      <c r="A160" s="2" t="s">
        <v>256</v>
      </c>
      <c r="B160" s="1" t="s">
        <v>257</v>
      </c>
      <c r="C160" s="12">
        <v>13125</v>
      </c>
      <c r="D160" s="12">
        <v>200</v>
      </c>
      <c r="E160" s="12">
        <v>903</v>
      </c>
      <c r="F160" s="12">
        <v>549</v>
      </c>
      <c r="G160" s="12">
        <v>246.44</v>
      </c>
      <c r="H160" s="12">
        <v>0</v>
      </c>
      <c r="I160" s="12">
        <v>0</v>
      </c>
      <c r="J160" s="12">
        <v>2187.5</v>
      </c>
      <c r="K160" s="12">
        <v>0</v>
      </c>
      <c r="L160" s="12">
        <v>0</v>
      </c>
      <c r="M160" s="12">
        <f t="shared" si="4"/>
        <v>17210.940000000002</v>
      </c>
      <c r="N160" s="12">
        <v>1932.58</v>
      </c>
      <c r="O160" s="12">
        <v>1509.38</v>
      </c>
      <c r="P160" s="12">
        <v>2504.9800000000032</v>
      </c>
      <c r="Q160" s="12">
        <f t="shared" si="5"/>
        <v>5946.9400000000032</v>
      </c>
      <c r="R160" s="12">
        <v>11264</v>
      </c>
    </row>
    <row r="161" spans="1:18" x14ac:dyDescent="0.25">
      <c r="A161" s="2" t="s">
        <v>258</v>
      </c>
      <c r="B161" s="1" t="s">
        <v>259</v>
      </c>
      <c r="C161" s="12">
        <v>13637.03</v>
      </c>
      <c r="D161" s="12">
        <v>0</v>
      </c>
      <c r="E161" s="12">
        <v>1016</v>
      </c>
      <c r="F161" s="12">
        <v>684</v>
      </c>
      <c r="G161" s="12">
        <v>246.44</v>
      </c>
      <c r="H161" s="12">
        <v>0</v>
      </c>
      <c r="I161" s="12">
        <v>0</v>
      </c>
      <c r="J161" s="12">
        <v>2276</v>
      </c>
      <c r="K161" s="12">
        <v>0</v>
      </c>
      <c r="L161" s="12">
        <v>0</v>
      </c>
      <c r="M161" s="12">
        <f t="shared" si="4"/>
        <v>17859.47</v>
      </c>
      <c r="N161" s="12">
        <v>2052.19</v>
      </c>
      <c r="O161" s="12">
        <v>1570.44</v>
      </c>
      <c r="P161" s="12">
        <v>6321.84</v>
      </c>
      <c r="Q161" s="12">
        <f t="shared" si="5"/>
        <v>9944.4700000000012</v>
      </c>
      <c r="R161" s="12">
        <v>7915</v>
      </c>
    </row>
    <row r="162" spans="1:18" x14ac:dyDescent="0.25">
      <c r="A162" s="2" t="s">
        <v>260</v>
      </c>
      <c r="B162" s="1" t="s">
        <v>261</v>
      </c>
      <c r="C162" s="12">
        <v>13547.89</v>
      </c>
      <c r="D162" s="12">
        <v>0</v>
      </c>
      <c r="E162" s="12">
        <v>1016</v>
      </c>
      <c r="F162" s="12">
        <v>684</v>
      </c>
      <c r="G162" s="12">
        <v>246.44</v>
      </c>
      <c r="H162" s="12">
        <v>0</v>
      </c>
      <c r="I162" s="12">
        <v>0</v>
      </c>
      <c r="J162" s="12">
        <v>2276</v>
      </c>
      <c r="K162" s="12">
        <v>0</v>
      </c>
      <c r="L162" s="12">
        <v>0</v>
      </c>
      <c r="M162" s="12">
        <f t="shared" si="4"/>
        <v>17770.330000000002</v>
      </c>
      <c r="N162" s="12">
        <v>2033.15</v>
      </c>
      <c r="O162" s="12">
        <v>1570.44</v>
      </c>
      <c r="P162" s="12">
        <v>7041.2400000000016</v>
      </c>
      <c r="Q162" s="12">
        <f t="shared" si="5"/>
        <v>10644.830000000002</v>
      </c>
      <c r="R162" s="12">
        <v>7125.5</v>
      </c>
    </row>
    <row r="163" spans="1:18" x14ac:dyDescent="0.25">
      <c r="A163" s="2" t="s">
        <v>262</v>
      </c>
      <c r="B163" s="1" t="s">
        <v>263</v>
      </c>
      <c r="C163" s="12">
        <v>10979.11</v>
      </c>
      <c r="D163" s="12">
        <v>0</v>
      </c>
      <c r="E163" s="12">
        <v>737</v>
      </c>
      <c r="F163" s="12">
        <v>455</v>
      </c>
      <c r="G163" s="12">
        <v>246.44</v>
      </c>
      <c r="H163" s="12">
        <v>0</v>
      </c>
      <c r="I163" s="12">
        <v>0</v>
      </c>
      <c r="J163" s="12">
        <v>1879.85</v>
      </c>
      <c r="K163" s="12">
        <v>0</v>
      </c>
      <c r="L163" s="12">
        <v>0</v>
      </c>
      <c r="M163" s="12">
        <f t="shared" si="4"/>
        <v>14297.400000000001</v>
      </c>
      <c r="N163" s="12">
        <v>1375.95</v>
      </c>
      <c r="O163" s="12">
        <v>1297.0999999999999</v>
      </c>
      <c r="P163" s="12">
        <v>5278.3500000000022</v>
      </c>
      <c r="Q163" s="12">
        <f t="shared" si="5"/>
        <v>7951.4000000000024</v>
      </c>
      <c r="R163" s="12">
        <v>6346</v>
      </c>
    </row>
    <row r="164" spans="1:18" x14ac:dyDescent="0.25">
      <c r="A164" s="2" t="s">
        <v>264</v>
      </c>
      <c r="B164" s="1" t="s">
        <v>265</v>
      </c>
      <c r="C164" s="12">
        <v>13200.8</v>
      </c>
      <c r="D164" s="12">
        <v>0</v>
      </c>
      <c r="E164" s="12">
        <v>1016</v>
      </c>
      <c r="F164" s="12">
        <v>684</v>
      </c>
      <c r="G164" s="12">
        <v>246.44</v>
      </c>
      <c r="H164" s="12">
        <v>0</v>
      </c>
      <c r="I164" s="12">
        <v>0</v>
      </c>
      <c r="J164" s="12">
        <v>2276</v>
      </c>
      <c r="K164" s="12">
        <v>0</v>
      </c>
      <c r="L164" s="12">
        <v>0</v>
      </c>
      <c r="M164" s="12">
        <f t="shared" si="4"/>
        <v>17423.239999999998</v>
      </c>
      <c r="N164" s="12">
        <v>1959.01</v>
      </c>
      <c r="O164" s="12">
        <v>1570.44</v>
      </c>
      <c r="P164" s="12">
        <v>5087.7899999999972</v>
      </c>
      <c r="Q164" s="12">
        <f t="shared" si="5"/>
        <v>8617.239999999998</v>
      </c>
      <c r="R164" s="12">
        <v>8806</v>
      </c>
    </row>
    <row r="165" spans="1:18" x14ac:dyDescent="0.25">
      <c r="A165" s="2" t="s">
        <v>266</v>
      </c>
      <c r="B165" s="1" t="s">
        <v>267</v>
      </c>
      <c r="C165" s="12">
        <v>12290.400000000001</v>
      </c>
      <c r="D165" s="12">
        <v>0</v>
      </c>
      <c r="E165" s="12">
        <v>1016</v>
      </c>
      <c r="F165" s="12">
        <v>615.6</v>
      </c>
      <c r="G165" s="12">
        <v>246.44</v>
      </c>
      <c r="H165" s="12">
        <v>0</v>
      </c>
      <c r="I165" s="12">
        <v>0</v>
      </c>
      <c r="J165" s="12">
        <v>2276</v>
      </c>
      <c r="K165" s="12">
        <v>0</v>
      </c>
      <c r="L165" s="12">
        <v>0</v>
      </c>
      <c r="M165" s="12">
        <f t="shared" si="4"/>
        <v>16444.440000000002</v>
      </c>
      <c r="N165" s="12">
        <v>1652.71</v>
      </c>
      <c r="O165" s="12">
        <v>1570.44</v>
      </c>
      <c r="P165" s="12">
        <v>2878.2900000000027</v>
      </c>
      <c r="Q165" s="12">
        <f t="shared" si="5"/>
        <v>6101.4400000000023</v>
      </c>
      <c r="R165" s="12">
        <v>10343</v>
      </c>
    </row>
    <row r="166" spans="1:18" x14ac:dyDescent="0.25">
      <c r="A166" s="2" t="s">
        <v>268</v>
      </c>
      <c r="B166" s="1" t="s">
        <v>269</v>
      </c>
      <c r="C166" s="12">
        <v>13125</v>
      </c>
      <c r="D166" s="12">
        <v>200</v>
      </c>
      <c r="E166" s="12">
        <v>903</v>
      </c>
      <c r="F166" s="12">
        <v>549</v>
      </c>
      <c r="G166" s="12">
        <v>246.44</v>
      </c>
      <c r="H166" s="12">
        <v>0</v>
      </c>
      <c r="I166" s="12">
        <v>0</v>
      </c>
      <c r="J166" s="12">
        <v>2187.5</v>
      </c>
      <c r="K166" s="12">
        <v>0</v>
      </c>
      <c r="L166" s="12">
        <v>0</v>
      </c>
      <c r="M166" s="12">
        <f t="shared" si="4"/>
        <v>17210.940000000002</v>
      </c>
      <c r="N166" s="12">
        <v>1932.58</v>
      </c>
      <c r="O166" s="12">
        <v>1509.38</v>
      </c>
      <c r="P166" s="12">
        <v>5549.4800000000032</v>
      </c>
      <c r="Q166" s="12">
        <f t="shared" si="5"/>
        <v>8991.4400000000023</v>
      </c>
      <c r="R166" s="12">
        <v>8219.5</v>
      </c>
    </row>
    <row r="167" spans="1:18" x14ac:dyDescent="0.25">
      <c r="A167" s="2" t="s">
        <v>270</v>
      </c>
      <c r="B167" s="1" t="s">
        <v>271</v>
      </c>
      <c r="C167" s="12">
        <v>11118.53</v>
      </c>
      <c r="D167" s="12">
        <v>0</v>
      </c>
      <c r="E167" s="12">
        <v>737</v>
      </c>
      <c r="F167" s="12">
        <v>455</v>
      </c>
      <c r="G167" s="12">
        <v>246.44</v>
      </c>
      <c r="H167" s="12">
        <v>0</v>
      </c>
      <c r="I167" s="12">
        <v>0</v>
      </c>
      <c r="J167" s="12">
        <v>1879.85</v>
      </c>
      <c r="K167" s="12">
        <v>0</v>
      </c>
      <c r="L167" s="12">
        <v>0</v>
      </c>
      <c r="M167" s="12">
        <f t="shared" si="4"/>
        <v>14436.820000000002</v>
      </c>
      <c r="N167" s="12">
        <v>1405.73</v>
      </c>
      <c r="O167" s="12">
        <v>1297.0999999999999</v>
      </c>
      <c r="P167" s="12">
        <v>5502.9900000000016</v>
      </c>
      <c r="Q167" s="12">
        <f t="shared" si="5"/>
        <v>8205.8200000000015</v>
      </c>
      <c r="R167" s="12">
        <v>6231</v>
      </c>
    </row>
    <row r="168" spans="1:18" x14ac:dyDescent="0.25">
      <c r="A168" s="2" t="s">
        <v>272</v>
      </c>
      <c r="B168" s="1" t="s">
        <v>273</v>
      </c>
      <c r="C168" s="12">
        <v>13125</v>
      </c>
      <c r="D168" s="12">
        <v>400</v>
      </c>
      <c r="E168" s="12">
        <v>903</v>
      </c>
      <c r="F168" s="12">
        <v>549</v>
      </c>
      <c r="G168" s="12">
        <v>123.22</v>
      </c>
      <c r="H168" s="12">
        <v>0</v>
      </c>
      <c r="I168" s="12">
        <v>0</v>
      </c>
      <c r="J168" s="12">
        <v>2187.5</v>
      </c>
      <c r="K168" s="12">
        <v>0</v>
      </c>
      <c r="L168" s="12">
        <v>0</v>
      </c>
      <c r="M168" s="12">
        <f t="shared" si="4"/>
        <v>17287.72</v>
      </c>
      <c r="N168" s="12">
        <v>1948.98</v>
      </c>
      <c r="O168" s="12">
        <v>1509.38</v>
      </c>
      <c r="P168" s="12">
        <v>2443.3600000000006</v>
      </c>
      <c r="Q168" s="12">
        <f t="shared" si="5"/>
        <v>5901.7200000000012</v>
      </c>
      <c r="R168" s="12">
        <v>11386</v>
      </c>
    </row>
    <row r="169" spans="1:18" x14ac:dyDescent="0.25">
      <c r="A169" s="2" t="s">
        <v>274</v>
      </c>
      <c r="B169" s="1" t="s">
        <v>275</v>
      </c>
      <c r="C169" s="12">
        <v>13656</v>
      </c>
      <c r="D169" s="12">
        <v>400</v>
      </c>
      <c r="E169" s="12">
        <v>1016</v>
      </c>
      <c r="F169" s="12">
        <v>684</v>
      </c>
      <c r="G169" s="12">
        <v>0</v>
      </c>
      <c r="H169" s="12">
        <v>0</v>
      </c>
      <c r="I169" s="12">
        <v>0</v>
      </c>
      <c r="J169" s="12">
        <v>2276</v>
      </c>
      <c r="K169" s="12">
        <v>0</v>
      </c>
      <c r="L169" s="12">
        <v>0</v>
      </c>
      <c r="M169" s="12">
        <f t="shared" si="4"/>
        <v>18032</v>
      </c>
      <c r="N169" s="12">
        <v>2089.04</v>
      </c>
      <c r="O169" s="12">
        <v>1570.44</v>
      </c>
      <c r="P169" s="12">
        <v>5611.02</v>
      </c>
      <c r="Q169" s="12">
        <f t="shared" si="5"/>
        <v>9270.5</v>
      </c>
      <c r="R169" s="12">
        <v>8761.5</v>
      </c>
    </row>
    <row r="170" spans="1:18" x14ac:dyDescent="0.25">
      <c r="A170" s="2" t="s">
        <v>276</v>
      </c>
      <c r="B170" s="1" t="s">
        <v>277</v>
      </c>
      <c r="C170" s="12">
        <v>13134.42</v>
      </c>
      <c r="D170" s="12">
        <v>0</v>
      </c>
      <c r="E170" s="12">
        <v>1016</v>
      </c>
      <c r="F170" s="12">
        <v>684</v>
      </c>
      <c r="G170" s="12">
        <v>0</v>
      </c>
      <c r="H170" s="12">
        <v>0</v>
      </c>
      <c r="I170" s="12">
        <v>0</v>
      </c>
      <c r="J170" s="12">
        <v>2276</v>
      </c>
      <c r="K170" s="12">
        <v>0</v>
      </c>
      <c r="L170" s="12">
        <v>0</v>
      </c>
      <c r="M170" s="12">
        <f t="shared" si="4"/>
        <v>17110.419999999998</v>
      </c>
      <c r="N170" s="12">
        <v>1892.19</v>
      </c>
      <c r="O170" s="12">
        <v>1570.44</v>
      </c>
      <c r="P170" s="12">
        <v>183.78999999999724</v>
      </c>
      <c r="Q170" s="12">
        <f t="shared" si="5"/>
        <v>3646.4199999999973</v>
      </c>
      <c r="R170" s="12">
        <v>13464</v>
      </c>
    </row>
    <row r="171" spans="1:18" x14ac:dyDescent="0.25">
      <c r="A171" s="2" t="s">
        <v>278</v>
      </c>
      <c r="B171" s="1" t="s">
        <v>279</v>
      </c>
      <c r="C171" s="12">
        <v>13619.96</v>
      </c>
      <c r="D171" s="12">
        <v>0</v>
      </c>
      <c r="E171" s="12">
        <v>1016</v>
      </c>
      <c r="F171" s="12">
        <v>547.20000000000005</v>
      </c>
      <c r="G171" s="12">
        <v>0</v>
      </c>
      <c r="H171" s="12">
        <v>0</v>
      </c>
      <c r="I171" s="12">
        <v>0</v>
      </c>
      <c r="J171" s="12">
        <v>2276</v>
      </c>
      <c r="K171" s="12">
        <v>0</v>
      </c>
      <c r="L171" s="12">
        <v>0</v>
      </c>
      <c r="M171" s="12">
        <f t="shared" si="4"/>
        <v>17459.16</v>
      </c>
      <c r="N171" s="12">
        <v>1966.71</v>
      </c>
      <c r="O171" s="12">
        <v>1570.44</v>
      </c>
      <c r="P171" s="12">
        <v>1283.5100000000002</v>
      </c>
      <c r="Q171" s="12">
        <f t="shared" si="5"/>
        <v>4820.66</v>
      </c>
      <c r="R171" s="12">
        <v>12638.5</v>
      </c>
    </row>
    <row r="172" spans="1:18" x14ac:dyDescent="0.25">
      <c r="A172" s="2" t="s">
        <v>282</v>
      </c>
      <c r="B172" s="1" t="s">
        <v>283</v>
      </c>
      <c r="C172" s="12">
        <v>13656</v>
      </c>
      <c r="D172" s="12">
        <v>200</v>
      </c>
      <c r="E172" s="12">
        <v>1016</v>
      </c>
      <c r="F172" s="12">
        <v>684</v>
      </c>
      <c r="G172" s="12">
        <v>0</v>
      </c>
      <c r="H172" s="12">
        <v>0</v>
      </c>
      <c r="I172" s="12">
        <v>0</v>
      </c>
      <c r="J172" s="12">
        <v>2276</v>
      </c>
      <c r="K172" s="12">
        <v>0</v>
      </c>
      <c r="L172" s="12">
        <v>0</v>
      </c>
      <c r="M172" s="12">
        <f t="shared" si="4"/>
        <v>17832</v>
      </c>
      <c r="N172" s="12">
        <v>2046.32</v>
      </c>
      <c r="O172" s="12">
        <v>1570.44</v>
      </c>
      <c r="P172" s="12">
        <v>2042.2399999999998</v>
      </c>
      <c r="Q172" s="12">
        <f t="shared" si="5"/>
        <v>5659</v>
      </c>
      <c r="R172" s="12">
        <v>12173</v>
      </c>
    </row>
    <row r="173" spans="1:18" x14ac:dyDescent="0.25">
      <c r="A173" s="2" t="s">
        <v>284</v>
      </c>
      <c r="B173" s="1" t="s">
        <v>285</v>
      </c>
      <c r="C173" s="12">
        <v>13656</v>
      </c>
      <c r="D173" s="12">
        <v>0</v>
      </c>
      <c r="E173" s="12">
        <v>1016</v>
      </c>
      <c r="F173" s="12">
        <v>615.6</v>
      </c>
      <c r="G173" s="12">
        <v>0</v>
      </c>
      <c r="H173" s="12">
        <v>0</v>
      </c>
      <c r="I173" s="12">
        <v>0</v>
      </c>
      <c r="J173" s="12">
        <v>2276</v>
      </c>
      <c r="K173" s="12">
        <v>0</v>
      </c>
      <c r="L173" s="12">
        <v>0</v>
      </c>
      <c r="M173" s="12">
        <f t="shared" si="4"/>
        <v>17563.599999999999</v>
      </c>
      <c r="N173" s="12">
        <v>1794.53</v>
      </c>
      <c r="O173" s="12">
        <v>1570.44</v>
      </c>
      <c r="P173" s="12">
        <v>6122.6299999999974</v>
      </c>
      <c r="Q173" s="12">
        <f t="shared" si="5"/>
        <v>9487.5999999999985</v>
      </c>
      <c r="R173" s="12">
        <v>8076</v>
      </c>
    </row>
    <row r="174" spans="1:18" x14ac:dyDescent="0.25">
      <c r="A174" s="2" t="s">
        <v>286</v>
      </c>
      <c r="B174" s="1" t="s">
        <v>287</v>
      </c>
      <c r="C174" s="12">
        <v>13656</v>
      </c>
      <c r="D174" s="12">
        <v>0</v>
      </c>
      <c r="E174" s="12">
        <v>1016</v>
      </c>
      <c r="F174" s="12">
        <v>684</v>
      </c>
      <c r="G174" s="12">
        <v>0</v>
      </c>
      <c r="H174" s="12">
        <v>0</v>
      </c>
      <c r="I174" s="12">
        <v>0</v>
      </c>
      <c r="J174" s="12">
        <v>2276</v>
      </c>
      <c r="K174" s="12">
        <v>0</v>
      </c>
      <c r="L174" s="12">
        <v>0</v>
      </c>
      <c r="M174" s="12">
        <f t="shared" si="4"/>
        <v>17632</v>
      </c>
      <c r="N174" s="12">
        <v>2003.6</v>
      </c>
      <c r="O174" s="12">
        <v>1570.44</v>
      </c>
      <c r="P174" s="12">
        <v>5358.4599999999991</v>
      </c>
      <c r="Q174" s="12">
        <f t="shared" si="5"/>
        <v>8932.5</v>
      </c>
      <c r="R174" s="12">
        <v>8699.5</v>
      </c>
    </row>
    <row r="175" spans="1:18" x14ac:dyDescent="0.25">
      <c r="A175" s="2" t="s">
        <v>288</v>
      </c>
      <c r="B175" s="1" t="s">
        <v>289</v>
      </c>
      <c r="C175" s="12">
        <v>13611.74</v>
      </c>
      <c r="D175" s="12">
        <v>0</v>
      </c>
      <c r="E175" s="12">
        <v>1016</v>
      </c>
      <c r="F175" s="12">
        <v>684</v>
      </c>
      <c r="G175" s="12">
        <v>0</v>
      </c>
      <c r="H175" s="12">
        <v>0</v>
      </c>
      <c r="I175" s="12">
        <v>0</v>
      </c>
      <c r="J175" s="12">
        <v>2276</v>
      </c>
      <c r="K175" s="12">
        <v>0</v>
      </c>
      <c r="L175" s="12">
        <v>0</v>
      </c>
      <c r="M175" s="12">
        <f t="shared" si="4"/>
        <v>17587.739999999998</v>
      </c>
      <c r="N175" s="12">
        <v>1994.15</v>
      </c>
      <c r="O175" s="12">
        <v>1570.44</v>
      </c>
      <c r="P175" s="12">
        <v>6361.6499999999978</v>
      </c>
      <c r="Q175" s="12">
        <f t="shared" si="5"/>
        <v>9926.239999999998</v>
      </c>
      <c r="R175" s="12">
        <v>7661.5</v>
      </c>
    </row>
    <row r="176" spans="1:18" x14ac:dyDescent="0.25">
      <c r="A176" s="2" t="s">
        <v>290</v>
      </c>
      <c r="B176" s="1" t="s">
        <v>291</v>
      </c>
      <c r="C176" s="12">
        <v>13656</v>
      </c>
      <c r="D176" s="12">
        <v>200</v>
      </c>
      <c r="E176" s="12">
        <v>1016</v>
      </c>
      <c r="F176" s="12">
        <v>684</v>
      </c>
      <c r="G176" s="12">
        <v>0</v>
      </c>
      <c r="H176" s="12">
        <v>0</v>
      </c>
      <c r="I176" s="12">
        <v>0</v>
      </c>
      <c r="J176" s="12">
        <v>2276</v>
      </c>
      <c r="K176" s="12">
        <v>0</v>
      </c>
      <c r="L176" s="12">
        <v>0</v>
      </c>
      <c r="M176" s="12">
        <f t="shared" si="4"/>
        <v>17832</v>
      </c>
      <c r="N176" s="12">
        <v>2046.32</v>
      </c>
      <c r="O176" s="12">
        <v>1570.44</v>
      </c>
      <c r="P176" s="12">
        <v>5367.74</v>
      </c>
      <c r="Q176" s="12">
        <f t="shared" si="5"/>
        <v>8984.5</v>
      </c>
      <c r="R176" s="12">
        <v>8847.5</v>
      </c>
    </row>
    <row r="177" spans="1:18" x14ac:dyDescent="0.25">
      <c r="A177" s="2" t="s">
        <v>292</v>
      </c>
      <c r="B177" s="1" t="s">
        <v>293</v>
      </c>
      <c r="C177" s="12">
        <v>13625.02</v>
      </c>
      <c r="D177" s="12">
        <v>0</v>
      </c>
      <c r="E177" s="12">
        <v>1016</v>
      </c>
      <c r="F177" s="12">
        <v>684</v>
      </c>
      <c r="G177" s="12">
        <v>0</v>
      </c>
      <c r="H177" s="12">
        <v>0</v>
      </c>
      <c r="I177" s="12">
        <v>0</v>
      </c>
      <c r="J177" s="12">
        <v>2276</v>
      </c>
      <c r="K177" s="12">
        <v>0</v>
      </c>
      <c r="L177" s="12">
        <v>0</v>
      </c>
      <c r="M177" s="12">
        <f t="shared" si="4"/>
        <v>17601.02</v>
      </c>
      <c r="N177" s="12">
        <v>1996.99</v>
      </c>
      <c r="O177" s="12">
        <v>1570.44</v>
      </c>
      <c r="P177" s="12">
        <v>186.59000000000015</v>
      </c>
      <c r="Q177" s="12">
        <f t="shared" si="5"/>
        <v>3754.0200000000004</v>
      </c>
      <c r="R177" s="12">
        <v>13847</v>
      </c>
    </row>
    <row r="178" spans="1:18" x14ac:dyDescent="0.25">
      <c r="A178" s="2" t="s">
        <v>294</v>
      </c>
      <c r="B178" s="1" t="s">
        <v>295</v>
      </c>
      <c r="C178" s="12">
        <v>13656</v>
      </c>
      <c r="D178" s="12">
        <v>0</v>
      </c>
      <c r="E178" s="12">
        <v>1016</v>
      </c>
      <c r="F178" s="12">
        <v>684</v>
      </c>
      <c r="G178" s="12">
        <v>0</v>
      </c>
      <c r="H178" s="12">
        <v>0</v>
      </c>
      <c r="I178" s="12">
        <v>0</v>
      </c>
      <c r="J178" s="12">
        <v>2276</v>
      </c>
      <c r="K178" s="12">
        <v>0</v>
      </c>
      <c r="L178" s="12">
        <v>0</v>
      </c>
      <c r="M178" s="12">
        <f t="shared" si="4"/>
        <v>17632</v>
      </c>
      <c r="N178" s="12">
        <v>2003.6</v>
      </c>
      <c r="O178" s="12">
        <v>1570.44</v>
      </c>
      <c r="P178" s="12">
        <v>3462.4599999999991</v>
      </c>
      <c r="Q178" s="12">
        <f t="shared" si="5"/>
        <v>7036.4999999999991</v>
      </c>
      <c r="R178" s="12">
        <v>10595.5</v>
      </c>
    </row>
    <row r="179" spans="1:18" x14ac:dyDescent="0.25">
      <c r="A179" s="2" t="s">
        <v>296</v>
      </c>
      <c r="B179" s="1" t="s">
        <v>297</v>
      </c>
      <c r="C179" s="12">
        <v>12620.98</v>
      </c>
      <c r="D179" s="12">
        <v>0</v>
      </c>
      <c r="E179" s="12">
        <v>915</v>
      </c>
      <c r="F179" s="12">
        <v>616</v>
      </c>
      <c r="G179" s="12">
        <v>0</v>
      </c>
      <c r="H179" s="12">
        <v>0</v>
      </c>
      <c r="I179" s="12">
        <v>0</v>
      </c>
      <c r="J179" s="12">
        <v>2109.65</v>
      </c>
      <c r="K179" s="12">
        <v>0</v>
      </c>
      <c r="L179" s="12">
        <v>0</v>
      </c>
      <c r="M179" s="12">
        <f t="shared" si="4"/>
        <v>16261.63</v>
      </c>
      <c r="N179" s="12">
        <v>1746.43</v>
      </c>
      <c r="O179" s="12">
        <v>1455.66</v>
      </c>
      <c r="P179" s="12">
        <v>1290.5399999999991</v>
      </c>
      <c r="Q179" s="12">
        <f t="shared" si="5"/>
        <v>4492.6299999999992</v>
      </c>
      <c r="R179" s="12">
        <v>11769</v>
      </c>
    </row>
    <row r="180" spans="1:18" x14ac:dyDescent="0.25">
      <c r="A180" s="2" t="s">
        <v>298</v>
      </c>
      <c r="B180" s="1" t="s">
        <v>299</v>
      </c>
      <c r="C180" s="12">
        <v>15333</v>
      </c>
      <c r="D180" s="12">
        <v>0</v>
      </c>
      <c r="E180" s="12">
        <v>1093</v>
      </c>
      <c r="F180" s="12">
        <v>633.82000000000005</v>
      </c>
      <c r="G180" s="12">
        <v>0</v>
      </c>
      <c r="H180" s="12">
        <v>0</v>
      </c>
      <c r="I180" s="12">
        <v>0</v>
      </c>
      <c r="J180" s="12">
        <v>2555.5</v>
      </c>
      <c r="K180" s="12">
        <v>0</v>
      </c>
      <c r="L180" s="12">
        <v>0</v>
      </c>
      <c r="M180" s="12">
        <f t="shared" ref="M180:M239" si="6">SUM(C180:L180)</f>
        <v>19615.32</v>
      </c>
      <c r="N180" s="12">
        <v>2367.5500000000002</v>
      </c>
      <c r="O180" s="12">
        <v>1763.3</v>
      </c>
      <c r="P180" s="12">
        <v>1656.9699999999993</v>
      </c>
      <c r="Q180" s="12">
        <f t="shared" ref="Q180:Q239" si="7">SUM(N180:P180)</f>
        <v>5787.82</v>
      </c>
      <c r="R180" s="12">
        <v>13827.5</v>
      </c>
    </row>
    <row r="181" spans="1:18" x14ac:dyDescent="0.25">
      <c r="A181" s="2" t="s">
        <v>300</v>
      </c>
      <c r="B181" s="1" t="s">
        <v>301</v>
      </c>
      <c r="C181" s="12">
        <v>13125</v>
      </c>
      <c r="D181" s="12">
        <v>0</v>
      </c>
      <c r="E181" s="12">
        <v>903</v>
      </c>
      <c r="F181" s="12">
        <v>549</v>
      </c>
      <c r="G181" s="12">
        <v>0</v>
      </c>
      <c r="H181" s="12">
        <v>0</v>
      </c>
      <c r="I181" s="12">
        <v>0</v>
      </c>
      <c r="J181" s="12">
        <v>2187.5</v>
      </c>
      <c r="K181" s="12">
        <v>0</v>
      </c>
      <c r="L181" s="12">
        <v>0</v>
      </c>
      <c r="M181" s="12">
        <f t="shared" si="6"/>
        <v>16764.5</v>
      </c>
      <c r="N181" s="12">
        <v>1837.22</v>
      </c>
      <c r="O181" s="12">
        <v>1509.38</v>
      </c>
      <c r="P181" s="12">
        <v>2949.3999999999996</v>
      </c>
      <c r="Q181" s="12">
        <f t="shared" si="7"/>
        <v>6296</v>
      </c>
      <c r="R181" s="12">
        <v>10468.5</v>
      </c>
    </row>
    <row r="182" spans="1:18" x14ac:dyDescent="0.25">
      <c r="A182" s="2" t="s">
        <v>408</v>
      </c>
      <c r="B182" s="1" t="s">
        <v>460</v>
      </c>
      <c r="C182" s="12">
        <v>13626.29</v>
      </c>
      <c r="D182" s="12">
        <v>0</v>
      </c>
      <c r="E182" s="12">
        <v>1016</v>
      </c>
      <c r="F182" s="12">
        <v>684</v>
      </c>
      <c r="G182" s="12">
        <v>0</v>
      </c>
      <c r="H182" s="12">
        <v>0</v>
      </c>
      <c r="I182" s="12">
        <v>0</v>
      </c>
      <c r="J182" s="12">
        <v>1138</v>
      </c>
      <c r="K182" s="12">
        <v>0</v>
      </c>
      <c r="L182" s="12">
        <v>0</v>
      </c>
      <c r="M182" s="12">
        <f t="shared" si="6"/>
        <v>16464.29</v>
      </c>
      <c r="N182" s="12">
        <v>1997.26</v>
      </c>
      <c r="O182" s="12">
        <v>1570.44</v>
      </c>
      <c r="P182" s="12">
        <v>9.0000000000145519E-2</v>
      </c>
      <c r="Q182" s="12">
        <f t="shared" si="7"/>
        <v>3567.79</v>
      </c>
      <c r="R182" s="12">
        <v>12896.5</v>
      </c>
    </row>
    <row r="183" spans="1:18" x14ac:dyDescent="0.25">
      <c r="A183" s="2" t="s">
        <v>410</v>
      </c>
      <c r="B183" s="1" t="s">
        <v>411</v>
      </c>
      <c r="C183" s="12">
        <v>13125</v>
      </c>
      <c r="D183" s="12">
        <v>200</v>
      </c>
      <c r="E183" s="12">
        <v>903</v>
      </c>
      <c r="F183" s="12">
        <v>549</v>
      </c>
      <c r="G183" s="12">
        <v>0</v>
      </c>
      <c r="H183" s="12">
        <v>0</v>
      </c>
      <c r="I183" s="12">
        <v>0</v>
      </c>
      <c r="J183" s="12">
        <v>1093.75</v>
      </c>
      <c r="K183" s="12">
        <v>0</v>
      </c>
      <c r="L183" s="12">
        <v>0</v>
      </c>
      <c r="M183" s="12">
        <f t="shared" si="6"/>
        <v>15870.75</v>
      </c>
      <c r="N183" s="12">
        <v>1879.94</v>
      </c>
      <c r="O183" s="12">
        <v>1509.38</v>
      </c>
      <c r="P183" s="12">
        <v>-6.9999999999708962E-2</v>
      </c>
      <c r="Q183" s="12">
        <f t="shared" si="7"/>
        <v>3389.2500000000005</v>
      </c>
      <c r="R183" s="12">
        <v>12481.5</v>
      </c>
    </row>
    <row r="184" spans="1:18" x14ac:dyDescent="0.25">
      <c r="A184" s="2" t="s">
        <v>412</v>
      </c>
      <c r="B184" s="1" t="s">
        <v>413</v>
      </c>
      <c r="C184" s="12">
        <v>13125</v>
      </c>
      <c r="D184" s="12">
        <v>200</v>
      </c>
      <c r="E184" s="12">
        <v>903</v>
      </c>
      <c r="F184" s="12">
        <v>475.8</v>
      </c>
      <c r="G184" s="12">
        <v>0</v>
      </c>
      <c r="H184" s="12">
        <v>0</v>
      </c>
      <c r="I184" s="12">
        <v>0</v>
      </c>
      <c r="J184" s="12">
        <v>1093.75</v>
      </c>
      <c r="K184" s="12">
        <v>0</v>
      </c>
      <c r="L184" s="12">
        <v>0</v>
      </c>
      <c r="M184" s="12">
        <f t="shared" si="6"/>
        <v>15797.55</v>
      </c>
      <c r="N184" s="12">
        <v>1864.3</v>
      </c>
      <c r="O184" s="12">
        <v>1509.38</v>
      </c>
      <c r="P184" s="12">
        <v>-0.13000000000101863</v>
      </c>
      <c r="Q184" s="12">
        <f t="shared" si="7"/>
        <v>3373.5499999999993</v>
      </c>
      <c r="R184" s="12">
        <v>12424</v>
      </c>
    </row>
    <row r="185" spans="1:18" x14ac:dyDescent="0.25">
      <c r="A185" s="2" t="s">
        <v>438</v>
      </c>
      <c r="B185" s="1" t="s">
        <v>439</v>
      </c>
      <c r="C185" s="12">
        <v>13125</v>
      </c>
      <c r="D185" s="12">
        <v>0</v>
      </c>
      <c r="E185" s="12">
        <v>903</v>
      </c>
      <c r="F185" s="12">
        <v>384.3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f t="shared" si="6"/>
        <v>14412.3</v>
      </c>
      <c r="N185" s="12">
        <v>1018.85</v>
      </c>
      <c r="O185" s="12">
        <v>1509.38</v>
      </c>
      <c r="P185" s="12">
        <v>6.9999999999708962E-2</v>
      </c>
      <c r="Q185" s="12">
        <f t="shared" si="7"/>
        <v>2528.2999999999997</v>
      </c>
      <c r="R185" s="12">
        <v>11884</v>
      </c>
    </row>
    <row r="186" spans="1:18" x14ac:dyDescent="0.25">
      <c r="A186" s="14"/>
      <c r="B186" s="6"/>
      <c r="C186" s="6" t="s">
        <v>545</v>
      </c>
      <c r="D186" s="6" t="s">
        <v>545</v>
      </c>
      <c r="E186" s="6" t="s">
        <v>545</v>
      </c>
      <c r="F186" s="6" t="s">
        <v>545</v>
      </c>
      <c r="G186" s="6" t="s">
        <v>545</v>
      </c>
      <c r="H186" s="6" t="s">
        <v>545</v>
      </c>
      <c r="I186" s="6" t="s">
        <v>545</v>
      </c>
      <c r="J186" s="6" t="s">
        <v>545</v>
      </c>
      <c r="K186" s="6" t="s">
        <v>545</v>
      </c>
      <c r="L186" s="6" t="s">
        <v>545</v>
      </c>
      <c r="M186" s="6" t="s">
        <v>545</v>
      </c>
      <c r="N186" s="6" t="s">
        <v>545</v>
      </c>
      <c r="O186" s="6" t="s">
        <v>545</v>
      </c>
      <c r="P186" s="6" t="s">
        <v>545</v>
      </c>
      <c r="Q186" s="6" t="s">
        <v>545</v>
      </c>
      <c r="R186" s="6" t="s">
        <v>545</v>
      </c>
    </row>
    <row r="187" spans="1:18" x14ac:dyDescent="0.25">
      <c r="A187" s="11" t="s">
        <v>543</v>
      </c>
      <c r="C187" s="12"/>
      <c r="M187" s="12"/>
      <c r="Q187" s="12"/>
    </row>
    <row r="188" spans="1:18" x14ac:dyDescent="0.25">
      <c r="A188" s="2" t="s">
        <v>302</v>
      </c>
      <c r="B188" s="1" t="s">
        <v>303</v>
      </c>
      <c r="C188" s="12">
        <v>13656</v>
      </c>
      <c r="D188" s="12">
        <v>0</v>
      </c>
      <c r="E188" s="12">
        <v>1016</v>
      </c>
      <c r="F188" s="12">
        <v>684</v>
      </c>
      <c r="G188" s="12">
        <v>616.1</v>
      </c>
      <c r="H188" s="12">
        <v>0</v>
      </c>
      <c r="I188" s="12">
        <v>0</v>
      </c>
      <c r="J188" s="12">
        <v>2276</v>
      </c>
      <c r="K188" s="12">
        <v>0</v>
      </c>
      <c r="L188" s="20">
        <v>250</v>
      </c>
      <c r="M188" s="12">
        <f t="shared" si="6"/>
        <v>18498.099999999999</v>
      </c>
      <c r="N188" s="12">
        <v>2188.6</v>
      </c>
      <c r="O188" s="12">
        <v>1570.44</v>
      </c>
      <c r="P188" s="12">
        <v>6034.5599999999977</v>
      </c>
      <c r="Q188" s="12">
        <f t="shared" si="7"/>
        <v>9793.5999999999985</v>
      </c>
      <c r="R188" s="12">
        <v>8704.5</v>
      </c>
    </row>
    <row r="189" spans="1:18" x14ac:dyDescent="0.25">
      <c r="A189" s="2" t="s">
        <v>304</v>
      </c>
      <c r="B189" s="1" t="s">
        <v>305</v>
      </c>
      <c r="C189" s="12">
        <v>11279.1</v>
      </c>
      <c r="D189" s="12">
        <v>200</v>
      </c>
      <c r="E189" s="12">
        <v>737</v>
      </c>
      <c r="F189" s="12">
        <v>455</v>
      </c>
      <c r="G189" s="12">
        <v>492.88</v>
      </c>
      <c r="H189" s="12">
        <v>0</v>
      </c>
      <c r="I189" s="12">
        <v>0</v>
      </c>
      <c r="J189" s="12">
        <v>1879.85</v>
      </c>
      <c r="K189" s="12">
        <v>0</v>
      </c>
      <c r="L189" s="20">
        <v>0</v>
      </c>
      <c r="M189" s="12">
        <f t="shared" si="6"/>
        <v>15043.83</v>
      </c>
      <c r="N189" s="12">
        <v>1535.38</v>
      </c>
      <c r="O189" s="12">
        <v>1297.0999999999999</v>
      </c>
      <c r="P189" s="12">
        <v>3976.3500000000004</v>
      </c>
      <c r="Q189" s="12">
        <f t="shared" si="7"/>
        <v>6808.83</v>
      </c>
      <c r="R189" s="12">
        <v>8235</v>
      </c>
    </row>
    <row r="190" spans="1:18" x14ac:dyDescent="0.25">
      <c r="A190" s="2" t="s">
        <v>306</v>
      </c>
      <c r="B190" s="1" t="s">
        <v>307</v>
      </c>
      <c r="C190" s="12">
        <v>13647.15</v>
      </c>
      <c r="D190" s="12">
        <v>0</v>
      </c>
      <c r="E190" s="12">
        <v>1016</v>
      </c>
      <c r="F190" s="12">
        <v>684</v>
      </c>
      <c r="G190" s="12">
        <v>492.88</v>
      </c>
      <c r="H190" s="12">
        <v>0</v>
      </c>
      <c r="I190" s="12">
        <v>0</v>
      </c>
      <c r="J190" s="12">
        <v>2276</v>
      </c>
      <c r="K190" s="12">
        <v>0</v>
      </c>
      <c r="L190" s="20">
        <v>250</v>
      </c>
      <c r="M190" s="12">
        <f t="shared" si="6"/>
        <v>18366.03</v>
      </c>
      <c r="N190" s="12">
        <v>2160.39</v>
      </c>
      <c r="O190" s="12">
        <v>1570.44</v>
      </c>
      <c r="P190" s="12">
        <v>4186.6999999999989</v>
      </c>
      <c r="Q190" s="12">
        <f t="shared" si="7"/>
        <v>7917.5299999999988</v>
      </c>
      <c r="R190" s="12">
        <v>10448.5</v>
      </c>
    </row>
    <row r="191" spans="1:18" x14ac:dyDescent="0.25">
      <c r="A191" s="2" t="s">
        <v>308</v>
      </c>
      <c r="B191" s="1" t="s">
        <v>309</v>
      </c>
      <c r="C191" s="12">
        <v>11279.1</v>
      </c>
      <c r="D191" s="12">
        <v>0</v>
      </c>
      <c r="E191" s="12">
        <v>737</v>
      </c>
      <c r="F191" s="12">
        <v>455</v>
      </c>
      <c r="G191" s="12">
        <v>369.66</v>
      </c>
      <c r="H191" s="12">
        <v>0</v>
      </c>
      <c r="I191" s="12">
        <v>0</v>
      </c>
      <c r="J191" s="12">
        <v>1879.85</v>
      </c>
      <c r="K191" s="12">
        <v>0</v>
      </c>
      <c r="L191" s="12">
        <v>0</v>
      </c>
      <c r="M191" s="12">
        <f t="shared" si="6"/>
        <v>14720.61</v>
      </c>
      <c r="N191" s="12">
        <v>1466.36</v>
      </c>
      <c r="O191" s="12">
        <v>1297.0999999999999</v>
      </c>
      <c r="P191" s="12">
        <v>156.65000000000146</v>
      </c>
      <c r="Q191" s="12">
        <f t="shared" si="7"/>
        <v>2920.1100000000015</v>
      </c>
      <c r="R191" s="12">
        <v>11800.5</v>
      </c>
    </row>
    <row r="192" spans="1:18" x14ac:dyDescent="0.25">
      <c r="A192" s="2" t="s">
        <v>310</v>
      </c>
      <c r="B192" s="1" t="s">
        <v>311</v>
      </c>
      <c r="C192" s="12">
        <v>13200.8</v>
      </c>
      <c r="D192" s="12">
        <v>0</v>
      </c>
      <c r="E192" s="12">
        <v>1016</v>
      </c>
      <c r="F192" s="12">
        <v>68.400000000000006</v>
      </c>
      <c r="G192" s="12">
        <v>246.44</v>
      </c>
      <c r="H192" s="12">
        <v>0</v>
      </c>
      <c r="I192" s="12">
        <v>0</v>
      </c>
      <c r="J192" s="12">
        <v>2276</v>
      </c>
      <c r="K192" s="12">
        <v>0</v>
      </c>
      <c r="L192" s="12">
        <v>0</v>
      </c>
      <c r="M192" s="12">
        <f t="shared" si="6"/>
        <v>16807.64</v>
      </c>
      <c r="N192" s="12">
        <v>1827.52</v>
      </c>
      <c r="O192" s="12">
        <v>1570.44</v>
      </c>
      <c r="P192" s="12">
        <v>6611.18</v>
      </c>
      <c r="Q192" s="12">
        <f t="shared" si="7"/>
        <v>10009.14</v>
      </c>
      <c r="R192" s="12">
        <v>6798.5</v>
      </c>
    </row>
    <row r="193" spans="1:18" x14ac:dyDescent="0.25">
      <c r="A193" s="2" t="s">
        <v>312</v>
      </c>
      <c r="B193" s="1" t="s">
        <v>313</v>
      </c>
      <c r="C193" s="12">
        <v>11279.099999999999</v>
      </c>
      <c r="D193" s="12">
        <v>200</v>
      </c>
      <c r="E193" s="12">
        <v>737</v>
      </c>
      <c r="F193" s="12">
        <v>348.86</v>
      </c>
      <c r="G193" s="12">
        <v>246.44</v>
      </c>
      <c r="H193" s="12">
        <v>0</v>
      </c>
      <c r="I193" s="12">
        <v>0</v>
      </c>
      <c r="J193" s="12">
        <v>1879.85</v>
      </c>
      <c r="K193" s="12">
        <v>0</v>
      </c>
      <c r="L193" s="12">
        <v>0</v>
      </c>
      <c r="M193" s="12">
        <f t="shared" si="6"/>
        <v>14691.25</v>
      </c>
      <c r="N193" s="12">
        <v>927.98</v>
      </c>
      <c r="O193" s="12">
        <v>1297.0999999999999</v>
      </c>
      <c r="P193" s="12">
        <v>7840.17</v>
      </c>
      <c r="Q193" s="12">
        <f t="shared" si="7"/>
        <v>10065.25</v>
      </c>
      <c r="R193" s="12">
        <v>4626</v>
      </c>
    </row>
    <row r="194" spans="1:18" x14ac:dyDescent="0.25">
      <c r="A194" s="2" t="s">
        <v>314</v>
      </c>
      <c r="B194" s="1" t="s">
        <v>315</v>
      </c>
      <c r="C194" s="12">
        <v>11279.1</v>
      </c>
      <c r="D194" s="12">
        <v>400</v>
      </c>
      <c r="E194" s="12">
        <v>737</v>
      </c>
      <c r="F194" s="12">
        <v>455</v>
      </c>
      <c r="G194" s="12">
        <v>246.44</v>
      </c>
      <c r="H194" s="12">
        <v>0</v>
      </c>
      <c r="I194" s="12">
        <v>0</v>
      </c>
      <c r="J194" s="12">
        <v>1879.85</v>
      </c>
      <c r="K194" s="12">
        <v>0</v>
      </c>
      <c r="L194" s="12">
        <v>0</v>
      </c>
      <c r="M194" s="12">
        <f t="shared" si="6"/>
        <v>14997.390000000001</v>
      </c>
      <c r="N194" s="12">
        <v>1525.48</v>
      </c>
      <c r="O194" s="12">
        <v>1297.0999999999999</v>
      </c>
      <c r="P194" s="12">
        <v>3779.8100000000013</v>
      </c>
      <c r="Q194" s="12">
        <f t="shared" si="7"/>
        <v>6602.3900000000012</v>
      </c>
      <c r="R194" s="12">
        <v>8395</v>
      </c>
    </row>
    <row r="195" spans="1:18" x14ac:dyDescent="0.25">
      <c r="A195" s="2" t="s">
        <v>316</v>
      </c>
      <c r="B195" s="1" t="s">
        <v>317</v>
      </c>
      <c r="C195" s="12">
        <v>13611.12</v>
      </c>
      <c r="D195" s="12">
        <v>0</v>
      </c>
      <c r="E195" s="12">
        <v>1016</v>
      </c>
      <c r="F195" s="12">
        <v>684</v>
      </c>
      <c r="G195" s="12">
        <v>246.44</v>
      </c>
      <c r="H195" s="12">
        <v>0</v>
      </c>
      <c r="I195" s="12">
        <v>0</v>
      </c>
      <c r="J195" s="12">
        <v>2276</v>
      </c>
      <c r="K195" s="12">
        <v>0</v>
      </c>
      <c r="L195" s="12">
        <v>0</v>
      </c>
      <c r="M195" s="12">
        <f t="shared" si="6"/>
        <v>17833.560000000001</v>
      </c>
      <c r="N195" s="12">
        <v>2046.66</v>
      </c>
      <c r="O195" s="12">
        <v>1570.44</v>
      </c>
      <c r="P195" s="12">
        <v>6595.4600000000009</v>
      </c>
      <c r="Q195" s="12">
        <f t="shared" si="7"/>
        <v>10212.560000000001</v>
      </c>
      <c r="R195" s="12">
        <v>7621</v>
      </c>
    </row>
    <row r="196" spans="1:18" x14ac:dyDescent="0.25">
      <c r="A196" s="2" t="s">
        <v>318</v>
      </c>
      <c r="B196" s="1" t="s">
        <v>319</v>
      </c>
      <c r="C196" s="12">
        <v>13656</v>
      </c>
      <c r="D196" s="12">
        <v>0</v>
      </c>
      <c r="E196" s="12">
        <v>1016</v>
      </c>
      <c r="F196" s="12">
        <v>684</v>
      </c>
      <c r="G196" s="12">
        <v>246.44</v>
      </c>
      <c r="H196" s="12">
        <v>0</v>
      </c>
      <c r="I196" s="12">
        <v>0</v>
      </c>
      <c r="J196" s="12">
        <v>2276</v>
      </c>
      <c r="K196" s="12">
        <v>0</v>
      </c>
      <c r="L196" s="12">
        <v>0</v>
      </c>
      <c r="M196" s="12">
        <f t="shared" si="6"/>
        <v>17878.440000000002</v>
      </c>
      <c r="N196" s="12">
        <v>2056.2399999999998</v>
      </c>
      <c r="O196" s="12">
        <v>1570.44</v>
      </c>
      <c r="P196" s="12">
        <v>5060.760000000002</v>
      </c>
      <c r="Q196" s="12">
        <f t="shared" si="7"/>
        <v>8687.4400000000023</v>
      </c>
      <c r="R196" s="12">
        <v>9191</v>
      </c>
    </row>
    <row r="197" spans="1:18" x14ac:dyDescent="0.25">
      <c r="A197" s="2" t="s">
        <v>320</v>
      </c>
      <c r="B197" s="1" t="s">
        <v>321</v>
      </c>
      <c r="C197" s="12">
        <v>13656</v>
      </c>
      <c r="D197" s="12">
        <v>0</v>
      </c>
      <c r="E197" s="12">
        <v>1016</v>
      </c>
      <c r="F197" s="12">
        <v>684</v>
      </c>
      <c r="G197" s="12">
        <v>246.44</v>
      </c>
      <c r="H197" s="12">
        <v>0</v>
      </c>
      <c r="I197" s="12">
        <v>0</v>
      </c>
      <c r="J197" s="12">
        <v>2276</v>
      </c>
      <c r="K197" s="12">
        <v>0</v>
      </c>
      <c r="L197" s="12">
        <v>0</v>
      </c>
      <c r="M197" s="12">
        <f t="shared" si="6"/>
        <v>17878.440000000002</v>
      </c>
      <c r="N197" s="12">
        <v>2056.2399999999998</v>
      </c>
      <c r="O197" s="12">
        <v>1570.44</v>
      </c>
      <c r="P197" s="12">
        <v>186.76000000000204</v>
      </c>
      <c r="Q197" s="12">
        <f t="shared" si="7"/>
        <v>3813.4400000000019</v>
      </c>
      <c r="R197" s="12">
        <v>14065</v>
      </c>
    </row>
    <row r="198" spans="1:18" x14ac:dyDescent="0.25">
      <c r="A198" s="2" t="s">
        <v>322</v>
      </c>
      <c r="B198" s="1" t="s">
        <v>323</v>
      </c>
      <c r="C198" s="12">
        <v>13649.05</v>
      </c>
      <c r="D198" s="12">
        <v>0</v>
      </c>
      <c r="E198" s="12">
        <v>1016</v>
      </c>
      <c r="F198" s="12">
        <v>684</v>
      </c>
      <c r="G198" s="12">
        <v>246.44</v>
      </c>
      <c r="H198" s="12">
        <v>0</v>
      </c>
      <c r="I198" s="12">
        <v>0</v>
      </c>
      <c r="J198" s="12">
        <v>2276</v>
      </c>
      <c r="K198" s="12">
        <v>0</v>
      </c>
      <c r="L198" s="12">
        <v>0</v>
      </c>
      <c r="M198" s="12">
        <f t="shared" si="6"/>
        <v>17871.489999999998</v>
      </c>
      <c r="N198" s="12">
        <v>2054.7600000000002</v>
      </c>
      <c r="O198" s="12">
        <v>1570.44</v>
      </c>
      <c r="P198" s="12">
        <v>5258.7899999999972</v>
      </c>
      <c r="Q198" s="12">
        <f t="shared" si="7"/>
        <v>8883.989999999998</v>
      </c>
      <c r="R198" s="12">
        <v>8987.5</v>
      </c>
    </row>
    <row r="199" spans="1:18" x14ac:dyDescent="0.25">
      <c r="A199" s="2" t="s">
        <v>324</v>
      </c>
      <c r="B199" s="1" t="s">
        <v>325</v>
      </c>
      <c r="C199" s="12">
        <v>13635.14</v>
      </c>
      <c r="D199" s="12">
        <v>0</v>
      </c>
      <c r="E199" s="12">
        <v>1016</v>
      </c>
      <c r="F199" s="12">
        <v>684</v>
      </c>
      <c r="G199" s="12">
        <v>246.44</v>
      </c>
      <c r="H199" s="12">
        <v>0</v>
      </c>
      <c r="I199" s="12">
        <v>0</v>
      </c>
      <c r="J199" s="12">
        <v>2276</v>
      </c>
      <c r="K199" s="12">
        <v>0</v>
      </c>
      <c r="L199" s="12">
        <v>0</v>
      </c>
      <c r="M199" s="12">
        <f t="shared" si="6"/>
        <v>17857.580000000002</v>
      </c>
      <c r="N199" s="12">
        <v>2051.79</v>
      </c>
      <c r="O199" s="12">
        <v>1570.44</v>
      </c>
      <c r="P199" s="12">
        <v>5768.3500000000022</v>
      </c>
      <c r="Q199" s="12">
        <f t="shared" si="7"/>
        <v>9390.5800000000017</v>
      </c>
      <c r="R199" s="12">
        <v>8467</v>
      </c>
    </row>
    <row r="200" spans="1:18" x14ac:dyDescent="0.25">
      <c r="A200" s="2" t="s">
        <v>326</v>
      </c>
      <c r="B200" s="1" t="s">
        <v>327</v>
      </c>
      <c r="C200" s="12">
        <v>13656</v>
      </c>
      <c r="D200" s="12">
        <v>0</v>
      </c>
      <c r="E200" s="12">
        <v>1016</v>
      </c>
      <c r="F200" s="12">
        <v>684</v>
      </c>
      <c r="G200" s="12">
        <v>123</v>
      </c>
      <c r="H200" s="12">
        <v>0</v>
      </c>
      <c r="I200" s="12">
        <v>0</v>
      </c>
      <c r="J200" s="12">
        <v>2276</v>
      </c>
      <c r="K200" s="12">
        <v>0</v>
      </c>
      <c r="L200" s="12">
        <v>0</v>
      </c>
      <c r="M200" s="12">
        <f t="shared" si="6"/>
        <v>17755</v>
      </c>
      <c r="N200" s="12">
        <v>2029.88</v>
      </c>
      <c r="O200" s="12">
        <v>1570.44</v>
      </c>
      <c r="P200" s="12">
        <v>2786.6800000000003</v>
      </c>
      <c r="Q200" s="12">
        <f t="shared" si="7"/>
        <v>6387</v>
      </c>
      <c r="R200" s="12">
        <v>11368</v>
      </c>
    </row>
    <row r="201" spans="1:18" x14ac:dyDescent="0.25">
      <c r="A201" s="2" t="s">
        <v>328</v>
      </c>
      <c r="B201" s="1" t="s">
        <v>329</v>
      </c>
      <c r="C201" s="12">
        <v>13656</v>
      </c>
      <c r="D201" s="12">
        <v>0</v>
      </c>
      <c r="E201" s="12">
        <v>1016</v>
      </c>
      <c r="F201" s="12">
        <v>684</v>
      </c>
      <c r="G201" s="12">
        <v>0</v>
      </c>
      <c r="H201" s="12">
        <v>135.30000000000001</v>
      </c>
      <c r="I201" s="12">
        <v>0</v>
      </c>
      <c r="J201" s="12">
        <v>2276</v>
      </c>
      <c r="K201" s="12">
        <v>0</v>
      </c>
      <c r="L201" s="12">
        <v>0</v>
      </c>
      <c r="M201" s="12">
        <f t="shared" si="6"/>
        <v>17767.3</v>
      </c>
      <c r="N201" s="12">
        <v>2018.05</v>
      </c>
      <c r="O201" s="12">
        <v>1570.44</v>
      </c>
      <c r="P201" s="12">
        <v>186.80999999999949</v>
      </c>
      <c r="Q201" s="12">
        <f t="shared" si="7"/>
        <v>3775.2999999999993</v>
      </c>
      <c r="R201" s="12">
        <v>13992</v>
      </c>
    </row>
    <row r="202" spans="1:18" x14ac:dyDescent="0.25">
      <c r="A202" s="2" t="s">
        <v>330</v>
      </c>
      <c r="B202" s="1" t="s">
        <v>331</v>
      </c>
      <c r="C202" s="12">
        <v>13656</v>
      </c>
      <c r="D202" s="12">
        <v>0</v>
      </c>
      <c r="E202" s="12">
        <v>1016</v>
      </c>
      <c r="F202" s="12">
        <v>684</v>
      </c>
      <c r="G202" s="12">
        <v>0</v>
      </c>
      <c r="H202" s="12">
        <v>0</v>
      </c>
      <c r="I202" s="12">
        <v>0</v>
      </c>
      <c r="J202" s="12">
        <v>2276</v>
      </c>
      <c r="K202" s="12">
        <v>0</v>
      </c>
      <c r="L202" s="12">
        <v>0</v>
      </c>
      <c r="M202" s="12">
        <f t="shared" si="6"/>
        <v>17632</v>
      </c>
      <c r="N202" s="12">
        <v>2003.6</v>
      </c>
      <c r="O202" s="12">
        <v>1570.44</v>
      </c>
      <c r="P202" s="12">
        <v>186.45999999999913</v>
      </c>
      <c r="Q202" s="12">
        <f t="shared" si="7"/>
        <v>3760.4999999999991</v>
      </c>
      <c r="R202" s="12">
        <v>13871.5</v>
      </c>
    </row>
    <row r="203" spans="1:18" x14ac:dyDescent="0.25">
      <c r="A203" s="2" t="s">
        <v>332</v>
      </c>
      <c r="B203" s="1" t="s">
        <v>333</v>
      </c>
      <c r="C203" s="12">
        <v>13656</v>
      </c>
      <c r="D203" s="12">
        <v>0</v>
      </c>
      <c r="E203" s="12">
        <v>1016</v>
      </c>
      <c r="F203" s="12">
        <v>684</v>
      </c>
      <c r="G203" s="12">
        <v>0</v>
      </c>
      <c r="H203" s="12">
        <v>0</v>
      </c>
      <c r="I203" s="12">
        <v>0</v>
      </c>
      <c r="J203" s="12">
        <v>2276</v>
      </c>
      <c r="K203" s="12">
        <v>0</v>
      </c>
      <c r="L203" s="12">
        <v>0</v>
      </c>
      <c r="M203" s="12">
        <f t="shared" si="6"/>
        <v>17632</v>
      </c>
      <c r="N203" s="12">
        <v>2003.6</v>
      </c>
      <c r="O203" s="12">
        <v>1570.44</v>
      </c>
      <c r="P203" s="12">
        <v>1036.4599999999991</v>
      </c>
      <c r="Q203" s="12">
        <f t="shared" si="7"/>
        <v>4610.4999999999991</v>
      </c>
      <c r="R203" s="12">
        <v>13021.5</v>
      </c>
    </row>
    <row r="204" spans="1:18" x14ac:dyDescent="0.25">
      <c r="A204" s="2" t="s">
        <v>334</v>
      </c>
      <c r="B204" s="1" t="s">
        <v>335</v>
      </c>
      <c r="C204" s="12">
        <v>13656</v>
      </c>
      <c r="D204" s="12">
        <v>0</v>
      </c>
      <c r="E204" s="12">
        <v>1016</v>
      </c>
      <c r="F204" s="12">
        <v>684</v>
      </c>
      <c r="G204" s="12">
        <v>0</v>
      </c>
      <c r="H204" s="12">
        <v>0</v>
      </c>
      <c r="I204" s="12">
        <v>0</v>
      </c>
      <c r="J204" s="12">
        <v>2276</v>
      </c>
      <c r="K204" s="12">
        <v>0</v>
      </c>
      <c r="L204" s="12">
        <v>0</v>
      </c>
      <c r="M204" s="12">
        <f t="shared" si="6"/>
        <v>17632</v>
      </c>
      <c r="N204" s="12">
        <v>2003.6</v>
      </c>
      <c r="O204" s="12">
        <v>1570.44</v>
      </c>
      <c r="P204" s="12">
        <v>4134.4599999999991</v>
      </c>
      <c r="Q204" s="12">
        <f t="shared" si="7"/>
        <v>7708.4999999999991</v>
      </c>
      <c r="R204" s="12">
        <v>9923.5</v>
      </c>
    </row>
    <row r="205" spans="1:18" x14ac:dyDescent="0.25">
      <c r="A205" s="2" t="s">
        <v>336</v>
      </c>
      <c r="B205" s="1" t="s">
        <v>337</v>
      </c>
      <c r="C205" s="12">
        <v>13056</v>
      </c>
      <c r="D205" s="12">
        <v>0</v>
      </c>
      <c r="E205" s="12">
        <v>1016</v>
      </c>
      <c r="F205" s="12">
        <v>684</v>
      </c>
      <c r="G205" s="12">
        <v>0</v>
      </c>
      <c r="H205" s="12">
        <v>129.35</v>
      </c>
      <c r="I205" s="12">
        <v>0</v>
      </c>
      <c r="J205" s="12">
        <v>2176</v>
      </c>
      <c r="K205" s="12">
        <v>0</v>
      </c>
      <c r="L205" s="12">
        <v>0</v>
      </c>
      <c r="M205" s="12">
        <f t="shared" si="6"/>
        <v>17061.349999999999</v>
      </c>
      <c r="N205" s="12">
        <v>1889.26</v>
      </c>
      <c r="O205" s="12">
        <v>1501.44</v>
      </c>
      <c r="P205" s="12">
        <v>2942.1499999999978</v>
      </c>
      <c r="Q205" s="12">
        <f t="shared" si="7"/>
        <v>6332.8499999999976</v>
      </c>
      <c r="R205" s="12">
        <v>10728.5</v>
      </c>
    </row>
    <row r="206" spans="1:18" x14ac:dyDescent="0.25">
      <c r="A206" s="2" t="s">
        <v>414</v>
      </c>
      <c r="B206" s="1" t="s">
        <v>415</v>
      </c>
      <c r="C206" s="12">
        <v>13656</v>
      </c>
      <c r="D206" s="12">
        <v>0</v>
      </c>
      <c r="E206" s="12">
        <v>609.48</v>
      </c>
      <c r="F206" s="12">
        <v>410.4</v>
      </c>
      <c r="G206" s="12">
        <v>0</v>
      </c>
      <c r="H206" s="12">
        <v>0</v>
      </c>
      <c r="I206" s="12">
        <v>0</v>
      </c>
      <c r="J206" s="12">
        <v>0</v>
      </c>
      <c r="K206" s="12">
        <v>11847.67</v>
      </c>
      <c r="L206" s="12">
        <v>0</v>
      </c>
      <c r="M206" s="12">
        <f t="shared" si="6"/>
        <v>26523.55</v>
      </c>
      <c r="N206" s="12">
        <f>1858.34+1989.25</f>
        <v>3847.59</v>
      </c>
      <c r="O206" s="12">
        <v>1361.05</v>
      </c>
      <c r="P206" s="12">
        <v>928.90999999999985</v>
      </c>
      <c r="Q206" s="12">
        <f t="shared" si="7"/>
        <v>6137.55</v>
      </c>
      <c r="R206" s="12">
        <v>20386</v>
      </c>
    </row>
    <row r="207" spans="1:18" x14ac:dyDescent="0.25">
      <c r="A207" s="2" t="s">
        <v>440</v>
      </c>
      <c r="B207" s="1" t="s">
        <v>441</v>
      </c>
      <c r="C207" s="12">
        <v>13656</v>
      </c>
      <c r="D207" s="12">
        <v>0</v>
      </c>
      <c r="E207" s="12">
        <v>1016</v>
      </c>
      <c r="F207" s="12">
        <v>684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f t="shared" si="6"/>
        <v>15356</v>
      </c>
      <c r="N207" s="12">
        <v>2003.6</v>
      </c>
      <c r="O207" s="12">
        <v>1570.44</v>
      </c>
      <c r="P207" s="12">
        <v>-4.0000000000873115E-2</v>
      </c>
      <c r="Q207" s="12">
        <f t="shared" si="7"/>
        <v>3573.9999999999991</v>
      </c>
      <c r="R207" s="12">
        <v>11782</v>
      </c>
    </row>
    <row r="208" spans="1:18" x14ac:dyDescent="0.25">
      <c r="A208" s="2" t="s">
        <v>456</v>
      </c>
      <c r="B208" s="1" t="s">
        <v>457</v>
      </c>
      <c r="C208" s="12">
        <v>13656</v>
      </c>
      <c r="D208" s="12">
        <v>0</v>
      </c>
      <c r="E208" s="12">
        <v>1016</v>
      </c>
      <c r="F208" s="12">
        <v>684</v>
      </c>
      <c r="G208" s="12">
        <v>0</v>
      </c>
      <c r="H208" s="12">
        <v>0</v>
      </c>
      <c r="I208" s="12">
        <v>0</v>
      </c>
      <c r="J208" s="12">
        <v>0</v>
      </c>
      <c r="K208" s="12">
        <v>9478.14</v>
      </c>
      <c r="L208" s="12">
        <v>0</v>
      </c>
      <c r="M208" s="12">
        <f t="shared" si="6"/>
        <v>24834.14</v>
      </c>
      <c r="N208" s="12">
        <f>2003.6+1483.12</f>
        <v>3486.72</v>
      </c>
      <c r="O208" s="12">
        <v>1570.44</v>
      </c>
      <c r="P208" s="12">
        <v>1001.4799999999996</v>
      </c>
      <c r="Q208" s="12">
        <f t="shared" si="7"/>
        <v>6058.6399999999994</v>
      </c>
      <c r="R208" s="12">
        <v>18775.5</v>
      </c>
    </row>
    <row r="209" spans="1:18" x14ac:dyDescent="0.25">
      <c r="A209" s="14"/>
      <c r="B209" s="6"/>
      <c r="C209" s="6" t="s">
        <v>545</v>
      </c>
      <c r="D209" s="6" t="s">
        <v>545</v>
      </c>
      <c r="E209" s="6" t="s">
        <v>545</v>
      </c>
      <c r="F209" s="6" t="s">
        <v>545</v>
      </c>
      <c r="G209" s="6" t="s">
        <v>545</v>
      </c>
      <c r="H209" s="6" t="s">
        <v>545</v>
      </c>
      <c r="I209" s="6" t="s">
        <v>545</v>
      </c>
      <c r="J209" s="6" t="s">
        <v>545</v>
      </c>
      <c r="K209" s="6" t="s">
        <v>545</v>
      </c>
      <c r="L209" s="6" t="s">
        <v>545</v>
      </c>
      <c r="M209" s="6" t="s">
        <v>545</v>
      </c>
      <c r="N209" s="6" t="s">
        <v>545</v>
      </c>
      <c r="O209" s="6" t="s">
        <v>545</v>
      </c>
      <c r="P209" s="6" t="s">
        <v>545</v>
      </c>
      <c r="Q209" s="6" t="s">
        <v>545</v>
      </c>
      <c r="R209" s="6" t="s">
        <v>545</v>
      </c>
    </row>
    <row r="210" spans="1:18" x14ac:dyDescent="0.25">
      <c r="A210" s="11" t="s">
        <v>544</v>
      </c>
      <c r="C210" s="12"/>
      <c r="M210" s="12"/>
      <c r="Q210" s="12"/>
    </row>
    <row r="211" spans="1:18" x14ac:dyDescent="0.25">
      <c r="A211" s="2" t="s">
        <v>338</v>
      </c>
      <c r="B211" s="1" t="s">
        <v>339</v>
      </c>
      <c r="C211" s="12">
        <v>11279.1</v>
      </c>
      <c r="D211" s="12">
        <v>400</v>
      </c>
      <c r="E211" s="12">
        <v>737</v>
      </c>
      <c r="F211" s="12">
        <v>455</v>
      </c>
      <c r="G211" s="12">
        <v>739.32</v>
      </c>
      <c r="H211" s="12">
        <v>0</v>
      </c>
      <c r="I211" s="12">
        <v>0</v>
      </c>
      <c r="J211" s="12">
        <v>1879.85</v>
      </c>
      <c r="K211" s="12">
        <v>0</v>
      </c>
      <c r="L211" s="20">
        <v>0</v>
      </c>
      <c r="M211" s="12">
        <f t="shared" si="6"/>
        <v>15490.27</v>
      </c>
      <c r="N211" s="12">
        <v>1630.74</v>
      </c>
      <c r="O211" s="12">
        <v>1297.0999999999999</v>
      </c>
      <c r="P211" s="12">
        <v>162.93000000000029</v>
      </c>
      <c r="Q211" s="12">
        <f t="shared" si="7"/>
        <v>3090.7700000000004</v>
      </c>
      <c r="R211" s="12">
        <v>12399.5</v>
      </c>
    </row>
    <row r="212" spans="1:18" x14ac:dyDescent="0.25">
      <c r="A212" s="2" t="s">
        <v>340</v>
      </c>
      <c r="B212" s="1" t="s">
        <v>341</v>
      </c>
      <c r="C212" s="12">
        <v>13632.61</v>
      </c>
      <c r="D212" s="12">
        <v>0</v>
      </c>
      <c r="E212" s="12">
        <v>1016</v>
      </c>
      <c r="F212" s="12">
        <v>684</v>
      </c>
      <c r="G212" s="12">
        <v>492.88</v>
      </c>
      <c r="H212" s="12">
        <v>0</v>
      </c>
      <c r="I212" s="12">
        <v>0</v>
      </c>
      <c r="J212" s="12">
        <v>2276</v>
      </c>
      <c r="K212" s="12">
        <v>0</v>
      </c>
      <c r="L212" s="20">
        <v>250</v>
      </c>
      <c r="M212" s="12">
        <f t="shared" si="6"/>
        <v>18351.489999999998</v>
      </c>
      <c r="N212" s="12">
        <v>2157.29</v>
      </c>
      <c r="O212" s="12">
        <v>1570.44</v>
      </c>
      <c r="P212" s="12">
        <v>6572.2599999999984</v>
      </c>
      <c r="Q212" s="12">
        <f t="shared" si="7"/>
        <v>10299.989999999998</v>
      </c>
      <c r="R212" s="12">
        <v>8051.5</v>
      </c>
    </row>
    <row r="213" spans="1:18" x14ac:dyDescent="0.25">
      <c r="A213" s="2" t="s">
        <v>342</v>
      </c>
      <c r="B213" s="1" t="s">
        <v>343</v>
      </c>
      <c r="C213" s="12">
        <v>11279.1</v>
      </c>
      <c r="D213" s="12">
        <v>0</v>
      </c>
      <c r="E213" s="12">
        <v>737</v>
      </c>
      <c r="F213" s="12">
        <v>455</v>
      </c>
      <c r="G213" s="12">
        <v>492.88</v>
      </c>
      <c r="H213" s="12">
        <v>0</v>
      </c>
      <c r="I213" s="12">
        <v>0</v>
      </c>
      <c r="J213" s="12">
        <v>1879.85</v>
      </c>
      <c r="K213" s="12">
        <v>0</v>
      </c>
      <c r="L213" s="20">
        <v>0</v>
      </c>
      <c r="M213" s="12">
        <f t="shared" si="6"/>
        <v>14843.83</v>
      </c>
      <c r="N213" s="12">
        <v>1492.66</v>
      </c>
      <c r="O213" s="12">
        <v>1297.0999999999999</v>
      </c>
      <c r="P213" s="12">
        <v>163.06999999999971</v>
      </c>
      <c r="Q213" s="12">
        <f t="shared" si="7"/>
        <v>2952.83</v>
      </c>
      <c r="R213" s="12">
        <v>11891</v>
      </c>
    </row>
    <row r="214" spans="1:18" x14ac:dyDescent="0.25">
      <c r="A214" s="2" t="s">
        <v>344</v>
      </c>
      <c r="B214" s="1" t="s">
        <v>345</v>
      </c>
      <c r="C214" s="12">
        <v>13656</v>
      </c>
      <c r="D214" s="12">
        <v>0</v>
      </c>
      <c r="E214" s="12">
        <v>1016</v>
      </c>
      <c r="F214" s="12">
        <v>615.6</v>
      </c>
      <c r="G214" s="12">
        <v>369.66</v>
      </c>
      <c r="H214" s="12">
        <v>0</v>
      </c>
      <c r="I214" s="12">
        <v>0</v>
      </c>
      <c r="J214" s="12">
        <v>2276</v>
      </c>
      <c r="K214" s="12">
        <v>0</v>
      </c>
      <c r="L214" s="20">
        <v>250</v>
      </c>
      <c r="M214" s="12">
        <f t="shared" si="6"/>
        <v>18183.260000000002</v>
      </c>
      <c r="N214" s="12">
        <v>1829.66</v>
      </c>
      <c r="O214" s="12">
        <v>1570.44</v>
      </c>
      <c r="P214" s="12">
        <v>2216.1600000000017</v>
      </c>
      <c r="Q214" s="12">
        <f t="shared" si="7"/>
        <v>5616.260000000002</v>
      </c>
      <c r="R214" s="12">
        <v>12567</v>
      </c>
    </row>
    <row r="215" spans="1:18" x14ac:dyDescent="0.25">
      <c r="A215" s="2" t="s">
        <v>346</v>
      </c>
      <c r="B215" s="1" t="s">
        <v>347</v>
      </c>
      <c r="C215" s="12">
        <v>13656</v>
      </c>
      <c r="D215" s="12">
        <v>0</v>
      </c>
      <c r="E215" s="12">
        <v>1016</v>
      </c>
      <c r="F215" s="12">
        <v>684</v>
      </c>
      <c r="G215" s="12">
        <v>246.44</v>
      </c>
      <c r="H215" s="12">
        <v>0</v>
      </c>
      <c r="I215" s="12">
        <v>0</v>
      </c>
      <c r="J215" s="12">
        <v>2276</v>
      </c>
      <c r="K215" s="12">
        <v>0</v>
      </c>
      <c r="L215" s="12">
        <v>0</v>
      </c>
      <c r="M215" s="12">
        <f t="shared" si="6"/>
        <v>17878.440000000002</v>
      </c>
      <c r="N215" s="12">
        <v>2056.2399999999998</v>
      </c>
      <c r="O215" s="12">
        <v>1570.44</v>
      </c>
      <c r="P215" s="12">
        <v>4304.760000000002</v>
      </c>
      <c r="Q215" s="12">
        <f t="shared" si="7"/>
        <v>7931.4400000000023</v>
      </c>
      <c r="R215" s="12">
        <v>9947</v>
      </c>
    </row>
    <row r="216" spans="1:18" x14ac:dyDescent="0.25">
      <c r="A216" s="2" t="s">
        <v>348</v>
      </c>
      <c r="B216" s="1" t="s">
        <v>349</v>
      </c>
      <c r="C216" s="12">
        <v>11279.1</v>
      </c>
      <c r="D216" s="12">
        <v>0</v>
      </c>
      <c r="E216" s="12">
        <v>737</v>
      </c>
      <c r="F216" s="12">
        <v>455</v>
      </c>
      <c r="G216" s="12">
        <v>246.44</v>
      </c>
      <c r="H216" s="12">
        <v>0</v>
      </c>
      <c r="I216" s="12">
        <v>0</v>
      </c>
      <c r="J216" s="12">
        <v>1779.85</v>
      </c>
      <c r="K216" s="12">
        <v>0</v>
      </c>
      <c r="L216" s="12">
        <v>0</v>
      </c>
      <c r="M216" s="12">
        <f t="shared" si="6"/>
        <v>14497.390000000001</v>
      </c>
      <c r="N216" s="12">
        <v>1440.04</v>
      </c>
      <c r="O216" s="12">
        <v>1297.0999999999999</v>
      </c>
      <c r="P216" s="12">
        <v>5496.7500000000018</v>
      </c>
      <c r="Q216" s="12">
        <f t="shared" si="7"/>
        <v>8233.8900000000012</v>
      </c>
      <c r="R216" s="12">
        <v>6263.5</v>
      </c>
    </row>
    <row r="217" spans="1:18" x14ac:dyDescent="0.25">
      <c r="A217" s="2" t="s">
        <v>350</v>
      </c>
      <c r="B217" s="1" t="s">
        <v>351</v>
      </c>
      <c r="C217" s="12">
        <v>13656</v>
      </c>
      <c r="D217" s="12">
        <v>0</v>
      </c>
      <c r="E217" s="12">
        <v>1016</v>
      </c>
      <c r="F217" s="12">
        <v>684</v>
      </c>
      <c r="G217" s="12">
        <v>246.44</v>
      </c>
      <c r="H217" s="12">
        <v>947.07</v>
      </c>
      <c r="I217" s="12">
        <v>0</v>
      </c>
      <c r="J217" s="12">
        <v>2276</v>
      </c>
      <c r="K217" s="12">
        <v>0</v>
      </c>
      <c r="L217" s="12">
        <v>0</v>
      </c>
      <c r="M217" s="12">
        <f t="shared" si="6"/>
        <v>18825.510000000002</v>
      </c>
      <c r="N217" s="12">
        <v>2157.39</v>
      </c>
      <c r="O217" s="12">
        <v>1570.44</v>
      </c>
      <c r="P217" s="12">
        <v>3864.6800000000021</v>
      </c>
      <c r="Q217" s="12">
        <f t="shared" si="7"/>
        <v>7592.510000000002</v>
      </c>
      <c r="R217" s="12">
        <v>11233</v>
      </c>
    </row>
    <row r="218" spans="1:18" x14ac:dyDescent="0.25">
      <c r="A218" s="2" t="s">
        <v>352</v>
      </c>
      <c r="B218" s="1" t="s">
        <v>353</v>
      </c>
      <c r="C218" s="12">
        <v>13656</v>
      </c>
      <c r="D218" s="12">
        <v>0</v>
      </c>
      <c r="E218" s="12">
        <v>1016</v>
      </c>
      <c r="F218" s="12">
        <v>684</v>
      </c>
      <c r="G218" s="12">
        <v>246.44</v>
      </c>
      <c r="H218" s="12">
        <v>0</v>
      </c>
      <c r="I218" s="12">
        <v>0</v>
      </c>
      <c r="J218" s="12">
        <v>2276</v>
      </c>
      <c r="K218" s="12">
        <v>0</v>
      </c>
      <c r="L218" s="12">
        <v>0</v>
      </c>
      <c r="M218" s="12">
        <f t="shared" si="6"/>
        <v>17878.440000000002</v>
      </c>
      <c r="N218" s="12">
        <v>2056.2399999999998</v>
      </c>
      <c r="O218" s="12">
        <v>1570.44</v>
      </c>
      <c r="P218" s="12">
        <v>186.76000000000204</v>
      </c>
      <c r="Q218" s="12">
        <f t="shared" si="7"/>
        <v>3813.4400000000019</v>
      </c>
      <c r="R218" s="12">
        <v>14065</v>
      </c>
    </row>
    <row r="219" spans="1:18" x14ac:dyDescent="0.25">
      <c r="A219" s="2" t="s">
        <v>354</v>
      </c>
      <c r="B219" s="1" t="s">
        <v>355</v>
      </c>
      <c r="C219" s="12">
        <v>13656</v>
      </c>
      <c r="D219" s="12">
        <v>0</v>
      </c>
      <c r="E219" s="12">
        <v>1016</v>
      </c>
      <c r="F219" s="12">
        <v>684</v>
      </c>
      <c r="G219" s="12">
        <v>246.44</v>
      </c>
      <c r="H219" s="12">
        <v>135.30000000000001</v>
      </c>
      <c r="I219" s="12">
        <v>0</v>
      </c>
      <c r="J219" s="12">
        <v>2276</v>
      </c>
      <c r="K219" s="12">
        <v>0</v>
      </c>
      <c r="L219" s="12">
        <v>0</v>
      </c>
      <c r="M219" s="12">
        <f t="shared" si="6"/>
        <v>18013.739999999998</v>
      </c>
      <c r="N219" s="12">
        <v>2070.69</v>
      </c>
      <c r="O219" s="12">
        <v>1570.44</v>
      </c>
      <c r="P219" s="12">
        <v>6668.6099999999969</v>
      </c>
      <c r="Q219" s="12">
        <f t="shared" si="7"/>
        <v>10309.739999999998</v>
      </c>
      <c r="R219" s="12">
        <v>7704</v>
      </c>
    </row>
    <row r="220" spans="1:18" x14ac:dyDescent="0.25">
      <c r="A220" s="2" t="s">
        <v>356</v>
      </c>
      <c r="B220" s="1" t="s">
        <v>357</v>
      </c>
      <c r="C220" s="12">
        <v>10733.77</v>
      </c>
      <c r="D220" s="12">
        <v>0</v>
      </c>
      <c r="E220" s="12">
        <v>784</v>
      </c>
      <c r="F220" s="12">
        <v>499</v>
      </c>
      <c r="G220" s="12">
        <v>246.44</v>
      </c>
      <c r="H220" s="12">
        <v>0</v>
      </c>
      <c r="I220" s="12">
        <v>0</v>
      </c>
      <c r="J220" s="12">
        <v>1850.65</v>
      </c>
      <c r="K220" s="12">
        <v>0</v>
      </c>
      <c r="L220" s="12">
        <v>0</v>
      </c>
      <c r="M220" s="12">
        <f t="shared" si="6"/>
        <v>14113.86</v>
      </c>
      <c r="N220" s="12">
        <v>1342.98</v>
      </c>
      <c r="O220" s="12">
        <v>1276.94</v>
      </c>
      <c r="P220" s="12">
        <v>-5.9999999999490683E-2</v>
      </c>
      <c r="Q220" s="12">
        <f t="shared" si="7"/>
        <v>2619.8600000000006</v>
      </c>
      <c r="R220" s="12">
        <v>11494</v>
      </c>
    </row>
    <row r="221" spans="1:18" x14ac:dyDescent="0.25">
      <c r="A221" s="2" t="s">
        <v>358</v>
      </c>
      <c r="B221" s="1" t="s">
        <v>359</v>
      </c>
      <c r="C221" s="12">
        <v>13656</v>
      </c>
      <c r="D221" s="12">
        <v>0</v>
      </c>
      <c r="E221" s="12">
        <v>1016</v>
      </c>
      <c r="F221" s="12">
        <v>684</v>
      </c>
      <c r="G221" s="12">
        <v>246.44</v>
      </c>
      <c r="H221" s="12">
        <v>0</v>
      </c>
      <c r="I221" s="12">
        <v>0</v>
      </c>
      <c r="J221" s="12">
        <v>2276</v>
      </c>
      <c r="K221" s="12">
        <v>0</v>
      </c>
      <c r="L221" s="12">
        <v>0</v>
      </c>
      <c r="M221" s="12">
        <f t="shared" si="6"/>
        <v>17878.440000000002</v>
      </c>
      <c r="N221" s="12">
        <v>2056.2399999999998</v>
      </c>
      <c r="O221" s="12">
        <v>1570.44</v>
      </c>
      <c r="P221" s="12">
        <v>4674.760000000002</v>
      </c>
      <c r="Q221" s="12">
        <f t="shared" si="7"/>
        <v>8301.4400000000023</v>
      </c>
      <c r="R221" s="12">
        <v>9577</v>
      </c>
    </row>
    <row r="222" spans="1:18" x14ac:dyDescent="0.25">
      <c r="A222" s="2" t="s">
        <v>360</v>
      </c>
      <c r="B222" s="1" t="s">
        <v>361</v>
      </c>
      <c r="C222" s="12">
        <v>13656</v>
      </c>
      <c r="D222" s="12">
        <v>0</v>
      </c>
      <c r="E222" s="12">
        <v>1016</v>
      </c>
      <c r="F222" s="12">
        <v>684</v>
      </c>
      <c r="G222" s="12">
        <v>246.44</v>
      </c>
      <c r="H222" s="12">
        <v>405.89</v>
      </c>
      <c r="I222" s="12">
        <v>0</v>
      </c>
      <c r="J222" s="12">
        <v>2276</v>
      </c>
      <c r="K222" s="12">
        <v>0</v>
      </c>
      <c r="L222" s="12">
        <v>0</v>
      </c>
      <c r="M222" s="12">
        <f t="shared" si="6"/>
        <v>18284.330000000002</v>
      </c>
      <c r="N222" s="12">
        <v>2099.59</v>
      </c>
      <c r="O222" s="12">
        <v>1570.44</v>
      </c>
      <c r="P222" s="12">
        <v>4409.3000000000011</v>
      </c>
      <c r="Q222" s="12">
        <f t="shared" si="7"/>
        <v>8079.3300000000017</v>
      </c>
      <c r="R222" s="12">
        <v>10205</v>
      </c>
    </row>
    <row r="223" spans="1:18" x14ac:dyDescent="0.25">
      <c r="A223" s="2" t="s">
        <v>364</v>
      </c>
      <c r="B223" s="1" t="s">
        <v>365</v>
      </c>
      <c r="C223" s="12">
        <v>12290.4</v>
      </c>
      <c r="D223" s="12">
        <v>0</v>
      </c>
      <c r="E223" s="12">
        <v>1016</v>
      </c>
      <c r="F223" s="12">
        <v>638.4</v>
      </c>
      <c r="G223" s="12">
        <v>0</v>
      </c>
      <c r="H223" s="12">
        <v>0</v>
      </c>
      <c r="I223" s="12">
        <v>0</v>
      </c>
      <c r="J223" s="12">
        <v>2276</v>
      </c>
      <c r="K223" s="12">
        <v>0</v>
      </c>
      <c r="L223" s="12">
        <v>0</v>
      </c>
      <c r="M223" s="12">
        <f t="shared" si="6"/>
        <v>16220.8</v>
      </c>
      <c r="N223" s="12">
        <v>1702.17</v>
      </c>
      <c r="O223" s="12">
        <v>1570.44</v>
      </c>
      <c r="P223" s="12">
        <v>5782.6899999999987</v>
      </c>
      <c r="Q223" s="12">
        <f t="shared" si="7"/>
        <v>9055.2999999999993</v>
      </c>
      <c r="R223" s="12">
        <v>7165.5</v>
      </c>
    </row>
    <row r="224" spans="1:18" x14ac:dyDescent="0.25">
      <c r="A224" s="2" t="s">
        <v>366</v>
      </c>
      <c r="B224" s="1" t="s">
        <v>367</v>
      </c>
      <c r="C224" s="12">
        <v>14286.9</v>
      </c>
      <c r="D224" s="12">
        <v>0</v>
      </c>
      <c r="E224" s="12">
        <v>788</v>
      </c>
      <c r="F224" s="12">
        <v>468</v>
      </c>
      <c r="G224" s="12">
        <v>0</v>
      </c>
      <c r="H224" s="12">
        <v>0</v>
      </c>
      <c r="I224" s="12">
        <v>0</v>
      </c>
      <c r="J224" s="12">
        <v>2381.15</v>
      </c>
      <c r="K224" s="12">
        <v>0</v>
      </c>
      <c r="L224" s="12">
        <v>0</v>
      </c>
      <c r="M224" s="12">
        <f t="shared" si="6"/>
        <v>17924.05</v>
      </c>
      <c r="N224" s="12">
        <v>2043.52</v>
      </c>
      <c r="O224" s="12">
        <v>1643</v>
      </c>
      <c r="P224" s="12">
        <v>1529.5299999999988</v>
      </c>
      <c r="Q224" s="12">
        <f t="shared" si="7"/>
        <v>5216.0499999999993</v>
      </c>
      <c r="R224" s="12">
        <v>12708</v>
      </c>
    </row>
    <row r="225" spans="1:18" x14ac:dyDescent="0.25">
      <c r="A225" s="2" t="s">
        <v>368</v>
      </c>
      <c r="B225" s="1" t="s">
        <v>369</v>
      </c>
      <c r="C225" s="12">
        <v>13656</v>
      </c>
      <c r="D225" s="12">
        <v>0</v>
      </c>
      <c r="E225" s="12">
        <v>1016</v>
      </c>
      <c r="F225" s="12">
        <v>684</v>
      </c>
      <c r="G225" s="12">
        <v>0</v>
      </c>
      <c r="H225" s="12">
        <v>811.77</v>
      </c>
      <c r="I225" s="12">
        <v>0</v>
      </c>
      <c r="J225" s="12">
        <v>2276</v>
      </c>
      <c r="K225" s="12">
        <v>0</v>
      </c>
      <c r="L225" s="12">
        <v>0</v>
      </c>
      <c r="M225" s="12">
        <f t="shared" si="6"/>
        <v>18443.77</v>
      </c>
      <c r="N225" s="12">
        <v>2104.75</v>
      </c>
      <c r="O225" s="12">
        <v>1570.44</v>
      </c>
      <c r="P225" s="12">
        <v>2592.58</v>
      </c>
      <c r="Q225" s="12">
        <f t="shared" si="7"/>
        <v>6267.77</v>
      </c>
      <c r="R225" s="12">
        <v>12176</v>
      </c>
    </row>
    <row r="226" spans="1:18" x14ac:dyDescent="0.25">
      <c r="A226" s="2" t="s">
        <v>370</v>
      </c>
      <c r="B226" s="1" t="s">
        <v>371</v>
      </c>
      <c r="C226" s="12">
        <v>13656</v>
      </c>
      <c r="D226" s="12">
        <v>0</v>
      </c>
      <c r="E226" s="12">
        <v>1016</v>
      </c>
      <c r="F226" s="12">
        <v>684</v>
      </c>
      <c r="G226" s="12">
        <v>0</v>
      </c>
      <c r="H226" s="12">
        <v>0</v>
      </c>
      <c r="I226" s="12">
        <v>0</v>
      </c>
      <c r="J226" s="12">
        <v>2276</v>
      </c>
      <c r="K226" s="12">
        <v>0</v>
      </c>
      <c r="L226" s="12">
        <v>0</v>
      </c>
      <c r="M226" s="12">
        <f t="shared" si="6"/>
        <v>17632</v>
      </c>
      <c r="N226" s="12">
        <v>2003.6</v>
      </c>
      <c r="O226" s="12">
        <v>1570.44</v>
      </c>
      <c r="P226" s="12">
        <v>3310.4599999999991</v>
      </c>
      <c r="Q226" s="12">
        <f t="shared" si="7"/>
        <v>6884.4999999999991</v>
      </c>
      <c r="R226" s="12">
        <v>10747.5</v>
      </c>
    </row>
    <row r="227" spans="1:18" x14ac:dyDescent="0.25">
      <c r="A227" s="2" t="s">
        <v>372</v>
      </c>
      <c r="B227" s="1" t="s">
        <v>373</v>
      </c>
      <c r="C227" s="12">
        <v>13656</v>
      </c>
      <c r="D227" s="12">
        <v>0</v>
      </c>
      <c r="E227" s="12">
        <v>1016</v>
      </c>
      <c r="F227" s="12">
        <v>684</v>
      </c>
      <c r="G227" s="12">
        <v>0</v>
      </c>
      <c r="H227" s="12">
        <v>135.30000000000001</v>
      </c>
      <c r="I227" s="12">
        <v>0</v>
      </c>
      <c r="J227" s="12">
        <v>2276</v>
      </c>
      <c r="K227" s="12">
        <v>0</v>
      </c>
      <c r="L227" s="12">
        <v>0</v>
      </c>
      <c r="M227" s="12">
        <f t="shared" si="6"/>
        <v>17767.3</v>
      </c>
      <c r="N227" s="12">
        <v>2018.05</v>
      </c>
      <c r="O227" s="12">
        <v>1570.44</v>
      </c>
      <c r="P227" s="12">
        <v>6023.8099999999995</v>
      </c>
      <c r="Q227" s="12">
        <f t="shared" si="7"/>
        <v>9612.2999999999993</v>
      </c>
      <c r="R227" s="12">
        <v>8155</v>
      </c>
    </row>
    <row r="228" spans="1:18" x14ac:dyDescent="0.25">
      <c r="A228" s="2" t="s">
        <v>378</v>
      </c>
      <c r="B228" s="1" t="s">
        <v>379</v>
      </c>
      <c r="C228" s="12">
        <v>14604.9</v>
      </c>
      <c r="D228" s="12">
        <v>0</v>
      </c>
      <c r="E228" s="12">
        <v>1046</v>
      </c>
      <c r="F228" s="12">
        <v>333</v>
      </c>
      <c r="G228" s="12">
        <v>0</v>
      </c>
      <c r="H228" s="12">
        <v>0</v>
      </c>
      <c r="I228" s="12">
        <v>0</v>
      </c>
      <c r="J228" s="12">
        <v>2434.15</v>
      </c>
      <c r="K228" s="12">
        <v>0</v>
      </c>
      <c r="L228" s="12">
        <v>0</v>
      </c>
      <c r="M228" s="12">
        <f t="shared" si="6"/>
        <v>18418.05</v>
      </c>
      <c r="N228" s="12">
        <v>2137.73</v>
      </c>
      <c r="O228" s="12">
        <v>1679.56</v>
      </c>
      <c r="P228" s="12">
        <v>1009.7599999999984</v>
      </c>
      <c r="Q228" s="12">
        <f t="shared" si="7"/>
        <v>4827.0499999999984</v>
      </c>
      <c r="R228" s="12">
        <v>13591</v>
      </c>
    </row>
    <row r="229" spans="1:18" x14ac:dyDescent="0.25">
      <c r="A229" s="2" t="s">
        <v>380</v>
      </c>
      <c r="B229" s="1" t="s">
        <v>381</v>
      </c>
      <c r="C229" s="12">
        <v>13656</v>
      </c>
      <c r="D229" s="12">
        <v>0</v>
      </c>
      <c r="E229" s="12">
        <v>1016</v>
      </c>
      <c r="F229" s="12">
        <v>684</v>
      </c>
      <c r="G229" s="12">
        <v>0</v>
      </c>
      <c r="H229" s="12">
        <v>0</v>
      </c>
      <c r="I229" s="12">
        <v>0</v>
      </c>
      <c r="J229" s="12">
        <v>2276</v>
      </c>
      <c r="K229" s="12">
        <v>0</v>
      </c>
      <c r="L229" s="12">
        <v>0</v>
      </c>
      <c r="M229" s="12">
        <f t="shared" si="6"/>
        <v>17632</v>
      </c>
      <c r="N229" s="12">
        <v>2003.6</v>
      </c>
      <c r="O229" s="12">
        <v>1570.44</v>
      </c>
      <c r="P229" s="12">
        <v>186.45999999999913</v>
      </c>
      <c r="Q229" s="12">
        <f t="shared" si="7"/>
        <v>3760.4999999999991</v>
      </c>
      <c r="R229" s="12">
        <v>13871.5</v>
      </c>
    </row>
    <row r="230" spans="1:18" x14ac:dyDescent="0.25">
      <c r="A230" s="2" t="s">
        <v>382</v>
      </c>
      <c r="B230" s="1" t="s">
        <v>383</v>
      </c>
      <c r="C230" s="12">
        <v>13656</v>
      </c>
      <c r="D230" s="12">
        <v>0</v>
      </c>
      <c r="E230" s="12">
        <v>1016</v>
      </c>
      <c r="F230" s="12">
        <v>684</v>
      </c>
      <c r="G230" s="12">
        <v>0</v>
      </c>
      <c r="H230" s="12">
        <v>0</v>
      </c>
      <c r="I230" s="12">
        <v>0</v>
      </c>
      <c r="J230" s="12">
        <v>2276</v>
      </c>
      <c r="K230" s="12">
        <v>0</v>
      </c>
      <c r="L230" s="12">
        <v>0</v>
      </c>
      <c r="M230" s="12">
        <f t="shared" si="6"/>
        <v>17632</v>
      </c>
      <c r="N230" s="12">
        <v>2003.6</v>
      </c>
      <c r="O230" s="12">
        <v>1570.44</v>
      </c>
      <c r="P230" s="12">
        <v>186.95999999999913</v>
      </c>
      <c r="Q230" s="12">
        <f t="shared" si="7"/>
        <v>3760.9999999999991</v>
      </c>
      <c r="R230" s="12">
        <v>13871</v>
      </c>
    </row>
    <row r="231" spans="1:18" x14ac:dyDescent="0.25">
      <c r="A231" s="2" t="s">
        <v>384</v>
      </c>
      <c r="B231" s="1" t="s">
        <v>385</v>
      </c>
      <c r="C231" s="12">
        <v>13656</v>
      </c>
      <c r="D231" s="12">
        <v>0</v>
      </c>
      <c r="E231" s="12">
        <v>1016</v>
      </c>
      <c r="F231" s="12">
        <v>684</v>
      </c>
      <c r="G231" s="12">
        <v>0</v>
      </c>
      <c r="H231" s="12">
        <v>0</v>
      </c>
      <c r="I231" s="12">
        <v>0</v>
      </c>
      <c r="J231" s="12">
        <v>2276</v>
      </c>
      <c r="K231" s="12">
        <v>0</v>
      </c>
      <c r="L231" s="12">
        <v>0</v>
      </c>
      <c r="M231" s="12">
        <f t="shared" si="6"/>
        <v>17632</v>
      </c>
      <c r="N231" s="12">
        <v>2003.6</v>
      </c>
      <c r="O231" s="12">
        <v>1570.44</v>
      </c>
      <c r="P231" s="12">
        <v>1800.4599999999991</v>
      </c>
      <c r="Q231" s="12">
        <f t="shared" si="7"/>
        <v>5374.4999999999991</v>
      </c>
      <c r="R231" s="12">
        <v>12257.5</v>
      </c>
    </row>
    <row r="232" spans="1:18" x14ac:dyDescent="0.25">
      <c r="A232" s="2" t="s">
        <v>386</v>
      </c>
      <c r="B232" s="1" t="s">
        <v>387</v>
      </c>
      <c r="C232" s="12">
        <v>13288.6</v>
      </c>
      <c r="D232" s="12">
        <v>0</v>
      </c>
      <c r="E232" s="12">
        <v>1093</v>
      </c>
      <c r="F232" s="12">
        <v>679</v>
      </c>
      <c r="G232" s="12">
        <v>0</v>
      </c>
      <c r="H232" s="12">
        <v>0</v>
      </c>
      <c r="I232" s="12">
        <v>7093.96</v>
      </c>
      <c r="J232" s="12">
        <v>2555.5</v>
      </c>
      <c r="K232" s="12">
        <v>16733.27</v>
      </c>
      <c r="L232" s="12">
        <v>0</v>
      </c>
      <c r="M232" s="12">
        <f t="shared" si="6"/>
        <v>41443.33</v>
      </c>
      <c r="N232" s="12">
        <f>3491.43+3032.81</f>
        <v>6524.24</v>
      </c>
      <c r="O232" s="12">
        <v>1528.2</v>
      </c>
      <c r="P232" s="12">
        <v>6154.3899999999994</v>
      </c>
      <c r="Q232" s="12">
        <f t="shared" si="7"/>
        <v>14206.829999999998</v>
      </c>
      <c r="R232" s="12">
        <v>27236.5</v>
      </c>
    </row>
    <row r="233" spans="1:18" x14ac:dyDescent="0.25">
      <c r="A233" s="2" t="s">
        <v>388</v>
      </c>
      <c r="B233" s="1" t="s">
        <v>389</v>
      </c>
      <c r="C233" s="12">
        <v>13656</v>
      </c>
      <c r="D233" s="12">
        <v>0</v>
      </c>
      <c r="E233" s="12">
        <v>1016</v>
      </c>
      <c r="F233" s="12">
        <v>684</v>
      </c>
      <c r="G233" s="12">
        <v>0</v>
      </c>
      <c r="H233" s="12">
        <v>0</v>
      </c>
      <c r="I233" s="12">
        <v>0</v>
      </c>
      <c r="J233" s="12">
        <v>2276</v>
      </c>
      <c r="K233" s="12">
        <v>0</v>
      </c>
      <c r="L233" s="12">
        <v>0</v>
      </c>
      <c r="M233" s="12">
        <f t="shared" si="6"/>
        <v>17632</v>
      </c>
      <c r="N233" s="12">
        <v>2003.6</v>
      </c>
      <c r="O233" s="12">
        <v>1570.44</v>
      </c>
      <c r="P233" s="12">
        <v>-4.0000000000873115E-2</v>
      </c>
      <c r="Q233" s="12">
        <f t="shared" si="7"/>
        <v>3573.9999999999991</v>
      </c>
      <c r="R233" s="12">
        <v>14058</v>
      </c>
    </row>
    <row r="234" spans="1:18" x14ac:dyDescent="0.25">
      <c r="A234" s="2" t="s">
        <v>390</v>
      </c>
      <c r="B234" s="1" t="s">
        <v>391</v>
      </c>
      <c r="C234" s="12">
        <v>13648.41</v>
      </c>
      <c r="D234" s="12">
        <v>0</v>
      </c>
      <c r="E234" s="12">
        <v>1016</v>
      </c>
      <c r="F234" s="12">
        <v>684</v>
      </c>
      <c r="G234" s="12">
        <v>0</v>
      </c>
      <c r="H234" s="12">
        <v>0</v>
      </c>
      <c r="I234" s="12">
        <v>0</v>
      </c>
      <c r="J234" s="12">
        <v>2276</v>
      </c>
      <c r="K234" s="12">
        <v>0</v>
      </c>
      <c r="L234" s="12">
        <v>0</v>
      </c>
      <c r="M234" s="12">
        <f t="shared" si="6"/>
        <v>17624.41</v>
      </c>
      <c r="N234" s="12">
        <v>2001.98</v>
      </c>
      <c r="O234" s="12">
        <v>1570.44</v>
      </c>
      <c r="P234" s="12">
        <v>-1.0000000000218279E-2</v>
      </c>
      <c r="Q234" s="12">
        <f t="shared" si="7"/>
        <v>3572.41</v>
      </c>
      <c r="R234" s="12">
        <v>14052</v>
      </c>
    </row>
    <row r="235" spans="1:18" x14ac:dyDescent="0.25">
      <c r="A235" s="2" t="s">
        <v>442</v>
      </c>
      <c r="B235" s="1" t="s">
        <v>443</v>
      </c>
      <c r="C235" s="12">
        <v>10527.16</v>
      </c>
      <c r="D235" s="12">
        <v>0</v>
      </c>
      <c r="E235" s="12">
        <v>737</v>
      </c>
      <c r="F235" s="12">
        <v>455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f t="shared" si="6"/>
        <v>11719.16</v>
      </c>
      <c r="N235" s="12">
        <v>1242</v>
      </c>
      <c r="O235" s="12">
        <v>1297.0999999999999</v>
      </c>
      <c r="P235" s="12">
        <v>5.9999999999490683E-2</v>
      </c>
      <c r="Q235" s="12">
        <f t="shared" si="7"/>
        <v>2539.1599999999994</v>
      </c>
      <c r="R235" s="12">
        <v>9180</v>
      </c>
    </row>
    <row r="236" spans="1:18" x14ac:dyDescent="0.25">
      <c r="A236" s="2" t="s">
        <v>444</v>
      </c>
      <c r="B236" s="1" t="s">
        <v>445</v>
      </c>
      <c r="C236" s="12">
        <v>13656</v>
      </c>
      <c r="D236" s="12">
        <v>0</v>
      </c>
      <c r="E236" s="12">
        <v>1016</v>
      </c>
      <c r="F236" s="12">
        <v>684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f t="shared" si="6"/>
        <v>15356</v>
      </c>
      <c r="N236" s="12">
        <v>2003.6</v>
      </c>
      <c r="O236" s="12">
        <v>1570.44</v>
      </c>
      <c r="P236" s="12">
        <v>-4.0000000000873115E-2</v>
      </c>
      <c r="Q236" s="12">
        <f t="shared" si="7"/>
        <v>3573.9999999999991</v>
      </c>
      <c r="R236" s="12">
        <v>11782</v>
      </c>
    </row>
    <row r="237" spans="1:18" x14ac:dyDescent="0.25">
      <c r="A237" s="2" t="s">
        <v>446</v>
      </c>
      <c r="B237" s="1" t="s">
        <v>447</v>
      </c>
      <c r="C237" s="12">
        <v>13648.41</v>
      </c>
      <c r="D237" s="12">
        <v>0</v>
      </c>
      <c r="E237" s="12">
        <v>1016</v>
      </c>
      <c r="F237" s="12">
        <v>684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f t="shared" si="6"/>
        <v>15348.41</v>
      </c>
      <c r="N237" s="12">
        <v>2001.98</v>
      </c>
      <c r="O237" s="12">
        <v>1570.44</v>
      </c>
      <c r="P237" s="12">
        <v>-1.0000000000218279E-2</v>
      </c>
      <c r="Q237" s="12">
        <f t="shared" si="7"/>
        <v>3572.41</v>
      </c>
      <c r="R237" s="12">
        <v>11776</v>
      </c>
    </row>
    <row r="238" spans="1:18" x14ac:dyDescent="0.25">
      <c r="A238" s="2" t="s">
        <v>452</v>
      </c>
      <c r="B238" s="1" t="s">
        <v>453</v>
      </c>
      <c r="C238" s="12">
        <v>13656</v>
      </c>
      <c r="D238" s="12">
        <v>0</v>
      </c>
      <c r="E238" s="12">
        <v>1016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f t="shared" si="6"/>
        <v>14672</v>
      </c>
      <c r="N238" s="12">
        <v>1857.5</v>
      </c>
      <c r="O238" s="12">
        <v>1570.44</v>
      </c>
      <c r="P238" s="12">
        <v>5.9999999999490683E-2</v>
      </c>
      <c r="Q238" s="12">
        <f t="shared" si="7"/>
        <v>3427.9999999999995</v>
      </c>
      <c r="R238" s="12">
        <v>11244</v>
      </c>
    </row>
    <row r="239" spans="1:18" x14ac:dyDescent="0.25">
      <c r="A239" s="2" t="s">
        <v>461</v>
      </c>
      <c r="B239" s="1" t="s">
        <v>462</v>
      </c>
      <c r="C239" s="12">
        <v>8121.53</v>
      </c>
      <c r="D239" s="12">
        <v>0</v>
      </c>
      <c r="E239" s="12">
        <v>820</v>
      </c>
      <c r="F239" s="12">
        <v>510</v>
      </c>
      <c r="G239" s="12">
        <v>0</v>
      </c>
      <c r="H239" s="12">
        <v>0</v>
      </c>
      <c r="I239" s="12">
        <v>0</v>
      </c>
      <c r="J239" s="12">
        <v>0</v>
      </c>
      <c r="K239" s="12">
        <v>2120.11</v>
      </c>
      <c r="L239" s="12">
        <v>0</v>
      </c>
      <c r="M239" s="12">
        <f t="shared" si="6"/>
        <v>11571.64</v>
      </c>
      <c r="N239" s="12">
        <f>946.89-71.54</f>
        <v>875.35</v>
      </c>
      <c r="O239" s="12">
        <v>942.27</v>
      </c>
      <c r="P239" s="12">
        <v>2.0000000000436557E-2</v>
      </c>
      <c r="Q239" s="12">
        <f t="shared" si="7"/>
        <v>1817.6400000000003</v>
      </c>
      <c r="R239" s="12">
        <v>9754</v>
      </c>
    </row>
    <row r="240" spans="1:18" x14ac:dyDescent="0.25">
      <c r="A240" s="2" t="s">
        <v>463</v>
      </c>
      <c r="B240" s="1" t="s">
        <v>464</v>
      </c>
      <c r="C240" s="12">
        <v>13624.39</v>
      </c>
      <c r="D240" s="12">
        <v>0</v>
      </c>
      <c r="E240" s="12">
        <v>820</v>
      </c>
      <c r="F240" s="12">
        <v>510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f t="shared" ref="M240:M244" si="8">SUM(C240:L240)</f>
        <v>14954.39</v>
      </c>
      <c r="N240" s="12">
        <v>1917.82</v>
      </c>
      <c r="O240" s="12">
        <v>1570.44</v>
      </c>
      <c r="P240" s="12">
        <v>0.12999999999919964</v>
      </c>
      <c r="Q240" s="12">
        <f t="shared" ref="Q240:Q244" si="9">SUM(N240:P240)</f>
        <v>3488.3899999999994</v>
      </c>
      <c r="R240" s="12">
        <v>11466</v>
      </c>
    </row>
    <row r="241" spans="1:18" x14ac:dyDescent="0.25">
      <c r="A241" s="2" t="s">
        <v>465</v>
      </c>
      <c r="B241" s="1" t="s">
        <v>466</v>
      </c>
      <c r="C241" s="12">
        <v>13580.13</v>
      </c>
      <c r="D241" s="12">
        <v>0</v>
      </c>
      <c r="E241" s="12">
        <v>820</v>
      </c>
      <c r="F241" s="12">
        <v>510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f t="shared" si="8"/>
        <v>14910.13</v>
      </c>
      <c r="N241" s="12">
        <v>1908.37</v>
      </c>
      <c r="O241" s="12">
        <v>1570.44</v>
      </c>
      <c r="P241" s="12">
        <v>-0.18000000000029104</v>
      </c>
      <c r="Q241" s="12">
        <f t="shared" si="9"/>
        <v>3478.6299999999997</v>
      </c>
      <c r="R241" s="12">
        <v>11431.5</v>
      </c>
    </row>
    <row r="242" spans="1:18" x14ac:dyDescent="0.25">
      <c r="A242" s="14"/>
      <c r="B242" s="6"/>
      <c r="C242" s="6" t="s">
        <v>545</v>
      </c>
      <c r="D242" s="6" t="s">
        <v>545</v>
      </c>
      <c r="E242" s="6" t="s">
        <v>545</v>
      </c>
      <c r="F242" s="6" t="s">
        <v>545</v>
      </c>
      <c r="G242" s="6" t="s">
        <v>545</v>
      </c>
      <c r="H242" s="6" t="s">
        <v>545</v>
      </c>
      <c r="I242" s="6" t="s">
        <v>545</v>
      </c>
      <c r="J242" s="6" t="s">
        <v>545</v>
      </c>
      <c r="K242" s="6" t="s">
        <v>545</v>
      </c>
      <c r="L242" s="6" t="s">
        <v>545</v>
      </c>
      <c r="M242" s="6" t="s">
        <v>545</v>
      </c>
      <c r="N242" s="6" t="s">
        <v>545</v>
      </c>
      <c r="O242" s="6" t="s">
        <v>545</v>
      </c>
      <c r="P242" s="6" t="s">
        <v>545</v>
      </c>
      <c r="Q242" s="6" t="s">
        <v>545</v>
      </c>
      <c r="R242" s="6" t="s">
        <v>545</v>
      </c>
    </row>
    <row r="243" spans="1:18" x14ac:dyDescent="0.25">
      <c r="A243" s="11" t="s">
        <v>554</v>
      </c>
      <c r="C243" s="12"/>
      <c r="M243" s="12"/>
      <c r="Q243" s="12"/>
    </row>
    <row r="244" spans="1:18" x14ac:dyDescent="0.25">
      <c r="A244" s="2" t="s">
        <v>418</v>
      </c>
      <c r="B244" s="1" t="s">
        <v>419</v>
      </c>
      <c r="C244" s="12">
        <v>29713.8</v>
      </c>
      <c r="D244" s="12">
        <v>0</v>
      </c>
      <c r="E244" s="12">
        <v>1074.48</v>
      </c>
      <c r="F244" s="12">
        <v>723.8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f t="shared" si="8"/>
        <v>31512.079999999998</v>
      </c>
      <c r="N244" s="12">
        <v>5618.9</v>
      </c>
      <c r="O244" s="12">
        <v>3417.08</v>
      </c>
      <c r="P244" s="12">
        <v>9.9999999998544808E-2</v>
      </c>
      <c r="Q244" s="12">
        <f t="shared" si="9"/>
        <v>9036.0799999999981</v>
      </c>
      <c r="R244" s="12">
        <v>22476</v>
      </c>
    </row>
    <row r="245" spans="1:18" x14ac:dyDescent="0.25">
      <c r="A245" s="14"/>
      <c r="B245" s="6"/>
      <c r="C245" s="6" t="s">
        <v>545</v>
      </c>
      <c r="D245" s="6" t="s">
        <v>545</v>
      </c>
      <c r="E245" s="6" t="s">
        <v>545</v>
      </c>
      <c r="F245" s="6" t="s">
        <v>545</v>
      </c>
      <c r="G245" s="6" t="s">
        <v>545</v>
      </c>
      <c r="H245" s="6" t="s">
        <v>545</v>
      </c>
      <c r="I245" s="6" t="s">
        <v>545</v>
      </c>
      <c r="J245" s="6" t="s">
        <v>545</v>
      </c>
      <c r="K245" s="6" t="s">
        <v>545</v>
      </c>
      <c r="L245" s="6" t="s">
        <v>545</v>
      </c>
      <c r="M245" s="6" t="s">
        <v>545</v>
      </c>
      <c r="N245" s="6" t="s">
        <v>545</v>
      </c>
      <c r="O245" s="6" t="s">
        <v>545</v>
      </c>
      <c r="P245" s="6" t="s">
        <v>545</v>
      </c>
      <c r="Q245" s="6" t="s">
        <v>545</v>
      </c>
      <c r="R245" s="6" t="s">
        <v>545</v>
      </c>
    </row>
  </sheetData>
  <mergeCells count="3">
    <mergeCell ref="B1:Q1"/>
    <mergeCell ref="B2:Q2"/>
    <mergeCell ref="B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9"/>
  <sheetViews>
    <sheetView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7" style="2" customWidth="1"/>
    <col min="2" max="2" width="27.42578125" style="1" customWidth="1"/>
    <col min="3" max="10" width="11" style="1" bestFit="1" customWidth="1"/>
    <col min="11" max="11" width="14.5703125" style="1" bestFit="1" customWidth="1"/>
    <col min="12" max="12" width="13" style="1" bestFit="1" customWidth="1"/>
    <col min="13" max="13" width="13.5703125" style="1" bestFit="1" customWidth="1"/>
    <col min="14" max="14" width="11" style="1" bestFit="1" customWidth="1"/>
    <col min="15" max="16" width="12.28515625" style="1" bestFit="1" customWidth="1"/>
    <col min="17" max="17" width="12.7109375" style="1" bestFit="1" customWidth="1"/>
    <col min="18" max="18" width="11" style="1" bestFit="1" customWidth="1"/>
    <col min="19" max="16384" width="11.42578125" style="17"/>
  </cols>
  <sheetData>
    <row r="1" spans="1:18" ht="18" x14ac:dyDescent="0.25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5.75" x14ac:dyDescent="0.25">
      <c r="B2" s="28" t="s">
        <v>568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8" x14ac:dyDescent="0.25">
      <c r="B3" s="26" t="s">
        <v>569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8" ht="24" thickBot="1" x14ac:dyDescent="0.3">
      <c r="A5" s="7" t="s">
        <v>1</v>
      </c>
      <c r="B5" s="8" t="s">
        <v>2</v>
      </c>
      <c r="C5" s="8" t="s">
        <v>3</v>
      </c>
      <c r="D5" s="8" t="s">
        <v>530</v>
      </c>
      <c r="E5" s="8" t="s">
        <v>5</v>
      </c>
      <c r="F5" s="8" t="s">
        <v>531</v>
      </c>
      <c r="G5" s="8" t="s">
        <v>6</v>
      </c>
      <c r="H5" s="8" t="s">
        <v>4</v>
      </c>
      <c r="I5" s="8" t="s">
        <v>552</v>
      </c>
      <c r="J5" s="8" t="s">
        <v>393</v>
      </c>
      <c r="K5" s="8" t="s">
        <v>467</v>
      </c>
      <c r="L5" s="9" t="s">
        <v>7</v>
      </c>
      <c r="M5" s="9" t="s">
        <v>8</v>
      </c>
      <c r="N5" s="8" t="s">
        <v>546</v>
      </c>
      <c r="O5" s="8" t="s">
        <v>547</v>
      </c>
      <c r="P5" s="9" t="s">
        <v>9</v>
      </c>
      <c r="Q5" s="9" t="s">
        <v>10</v>
      </c>
      <c r="R5" s="10" t="s">
        <v>11</v>
      </c>
    </row>
    <row r="6" spans="1:18" ht="15.75" thickTop="1" x14ac:dyDescent="0.25">
      <c r="A6" s="11" t="s">
        <v>532</v>
      </c>
    </row>
    <row r="7" spans="1:18" x14ac:dyDescent="0.25">
      <c r="A7" s="2" t="s">
        <v>12</v>
      </c>
      <c r="B7" s="1" t="s">
        <v>13</v>
      </c>
      <c r="C7" s="12">
        <v>10715.4</v>
      </c>
      <c r="D7" s="12">
        <v>200</v>
      </c>
      <c r="E7" s="12">
        <v>719</v>
      </c>
      <c r="F7" s="12">
        <v>497</v>
      </c>
      <c r="G7" s="12">
        <v>616.1</v>
      </c>
      <c r="H7" s="12">
        <v>0</v>
      </c>
      <c r="I7" s="12">
        <v>0</v>
      </c>
      <c r="J7" s="12">
        <v>0</v>
      </c>
      <c r="K7" s="12">
        <v>5345</v>
      </c>
      <c r="L7" s="12">
        <v>0</v>
      </c>
      <c r="M7" s="12">
        <f>SUM(C7:L7)</f>
        <v>18092.5</v>
      </c>
      <c r="N7" s="12">
        <v>2588.12</v>
      </c>
      <c r="O7" s="12">
        <v>1232.28</v>
      </c>
      <c r="P7" s="12">
        <v>2000.1000000000004</v>
      </c>
      <c r="Q7" s="12">
        <f>SUM(N7:P7)</f>
        <v>5820.5</v>
      </c>
      <c r="R7" s="12">
        <v>12272</v>
      </c>
    </row>
    <row r="8" spans="1:18" x14ac:dyDescent="0.25">
      <c r="A8" s="2" t="s">
        <v>14</v>
      </c>
      <c r="B8" s="1" t="s">
        <v>15</v>
      </c>
      <c r="C8" s="12">
        <v>11478.77</v>
      </c>
      <c r="D8" s="12">
        <v>200</v>
      </c>
      <c r="E8" s="12">
        <v>820</v>
      </c>
      <c r="F8" s="12">
        <v>510</v>
      </c>
      <c r="G8" s="12">
        <v>246.44</v>
      </c>
      <c r="H8" s="12">
        <v>0</v>
      </c>
      <c r="I8" s="12">
        <v>0</v>
      </c>
      <c r="J8" s="12">
        <v>0</v>
      </c>
      <c r="K8" s="12">
        <v>5749.5</v>
      </c>
      <c r="L8" s="12">
        <v>0</v>
      </c>
      <c r="M8" s="12">
        <f t="shared" ref="M8:M61" si="0">SUM(C8:L8)</f>
        <v>19004.71</v>
      </c>
      <c r="N8" s="12">
        <v>2794.54</v>
      </c>
      <c r="O8" s="12">
        <v>1322.38</v>
      </c>
      <c r="P8" s="12">
        <v>0.28999999999905413</v>
      </c>
      <c r="Q8" s="12">
        <f t="shared" ref="Q8:Q61" si="1">SUM(N8:P8)</f>
        <v>4117.2099999999991</v>
      </c>
      <c r="R8" s="12">
        <v>14887.5</v>
      </c>
    </row>
    <row r="9" spans="1:18" x14ac:dyDescent="0.25">
      <c r="A9" s="2" t="s">
        <v>16</v>
      </c>
      <c r="B9" s="1" t="s">
        <v>17</v>
      </c>
      <c r="C9" s="12">
        <v>11112.9</v>
      </c>
      <c r="D9" s="12">
        <v>0</v>
      </c>
      <c r="E9" s="12">
        <v>825</v>
      </c>
      <c r="F9" s="12">
        <v>517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f t="shared" si="0"/>
        <v>12454.9</v>
      </c>
      <c r="N9" s="12">
        <v>1383.94</v>
      </c>
      <c r="O9" s="12">
        <v>1277.98</v>
      </c>
      <c r="P9" s="12">
        <v>649.97999999999956</v>
      </c>
      <c r="Q9" s="12">
        <f t="shared" si="1"/>
        <v>3311.8999999999996</v>
      </c>
      <c r="R9" s="12">
        <v>9143</v>
      </c>
    </row>
    <row r="10" spans="1:18" x14ac:dyDescent="0.25">
      <c r="A10" s="2" t="s">
        <v>18</v>
      </c>
      <c r="B10" s="1" t="s">
        <v>19</v>
      </c>
      <c r="C10" s="12">
        <v>47106</v>
      </c>
      <c r="D10" s="12">
        <v>0</v>
      </c>
      <c r="E10" s="12">
        <v>1808</v>
      </c>
      <c r="F10" s="12">
        <v>1299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f t="shared" si="0"/>
        <v>50213</v>
      </c>
      <c r="N10" s="12">
        <v>10829.78</v>
      </c>
      <c r="O10" s="12">
        <v>5417.2</v>
      </c>
      <c r="P10" s="12">
        <v>5335.0200000000041</v>
      </c>
      <c r="Q10" s="12">
        <f t="shared" si="1"/>
        <v>21582.000000000004</v>
      </c>
      <c r="R10" s="12">
        <v>28631</v>
      </c>
    </row>
    <row r="11" spans="1:18" x14ac:dyDescent="0.25">
      <c r="A11" s="2" t="s">
        <v>20</v>
      </c>
      <c r="B11" s="1" t="s">
        <v>21</v>
      </c>
      <c r="C11" s="12">
        <v>11112.9</v>
      </c>
      <c r="D11" s="12">
        <v>200</v>
      </c>
      <c r="E11" s="12">
        <v>825</v>
      </c>
      <c r="F11" s="12">
        <v>517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f t="shared" si="0"/>
        <v>12654.9</v>
      </c>
      <c r="N11" s="12">
        <v>1426.66</v>
      </c>
      <c r="O11" s="12">
        <v>1278</v>
      </c>
      <c r="P11" s="12">
        <v>3808.74</v>
      </c>
      <c r="Q11" s="12">
        <f t="shared" si="1"/>
        <v>6513.4</v>
      </c>
      <c r="R11" s="12">
        <v>6141.5</v>
      </c>
    </row>
    <row r="12" spans="1:18" x14ac:dyDescent="0.25">
      <c r="A12" s="2" t="s">
        <v>22</v>
      </c>
      <c r="B12" s="1" t="s">
        <v>23</v>
      </c>
      <c r="C12" s="12">
        <v>11499</v>
      </c>
      <c r="D12" s="12">
        <v>0</v>
      </c>
      <c r="E12" s="12">
        <v>820</v>
      </c>
      <c r="F12" s="12">
        <v>510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f t="shared" si="0"/>
        <v>12829</v>
      </c>
      <c r="N12" s="12">
        <v>1463.84</v>
      </c>
      <c r="O12" s="12">
        <v>1322.38</v>
      </c>
      <c r="P12" s="12">
        <v>794.77999999999884</v>
      </c>
      <c r="Q12" s="12">
        <f t="shared" si="1"/>
        <v>3580.9999999999991</v>
      </c>
      <c r="R12" s="12">
        <v>9248</v>
      </c>
    </row>
    <row r="13" spans="1:18" x14ac:dyDescent="0.25">
      <c r="A13" s="2" t="s">
        <v>24</v>
      </c>
      <c r="B13" s="1" t="s">
        <v>25</v>
      </c>
      <c r="C13" s="12">
        <v>11499</v>
      </c>
      <c r="D13" s="12">
        <v>200</v>
      </c>
      <c r="E13" s="12">
        <v>820</v>
      </c>
      <c r="F13" s="12">
        <v>510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f t="shared" si="0"/>
        <v>13029</v>
      </c>
      <c r="N13" s="12">
        <v>1506.56</v>
      </c>
      <c r="O13" s="12">
        <v>1322.38</v>
      </c>
      <c r="P13" s="12">
        <v>-0.44000000000050932</v>
      </c>
      <c r="Q13" s="12">
        <f t="shared" si="1"/>
        <v>2828.4999999999995</v>
      </c>
      <c r="R13" s="12">
        <v>10200.5</v>
      </c>
    </row>
    <row r="14" spans="1:18" x14ac:dyDescent="0.25">
      <c r="A14" s="2" t="s">
        <v>396</v>
      </c>
      <c r="B14" s="1" t="s">
        <v>397</v>
      </c>
      <c r="C14" s="12">
        <v>20272.2</v>
      </c>
      <c r="D14" s="12">
        <v>200</v>
      </c>
      <c r="E14" s="12">
        <v>1206</v>
      </c>
      <c r="F14" s="12">
        <v>755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f t="shared" si="0"/>
        <v>22433.200000000001</v>
      </c>
      <c r="N14" s="12">
        <v>3515.3</v>
      </c>
      <c r="O14" s="12">
        <v>2331.3000000000002</v>
      </c>
      <c r="P14" s="12">
        <v>4149.0999999999985</v>
      </c>
      <c r="Q14" s="12">
        <f t="shared" si="1"/>
        <v>9995.6999999999989</v>
      </c>
      <c r="R14" s="12">
        <v>12437.5</v>
      </c>
    </row>
    <row r="15" spans="1:18" x14ac:dyDescent="0.25">
      <c r="A15" s="2" t="s">
        <v>398</v>
      </c>
      <c r="B15" s="1" t="s">
        <v>399</v>
      </c>
      <c r="C15" s="12">
        <v>29713.8</v>
      </c>
      <c r="D15" s="12">
        <v>0</v>
      </c>
      <c r="E15" s="12">
        <v>1074.3800000000001</v>
      </c>
      <c r="F15" s="12">
        <v>723.8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f t="shared" si="0"/>
        <v>31511.98</v>
      </c>
      <c r="N15" s="12">
        <v>5618.88</v>
      </c>
      <c r="O15" s="12">
        <v>3417.08</v>
      </c>
      <c r="P15" s="12">
        <v>3602.0200000000004</v>
      </c>
      <c r="Q15" s="12">
        <f t="shared" si="1"/>
        <v>12637.98</v>
      </c>
      <c r="R15" s="12">
        <v>18874</v>
      </c>
    </row>
    <row r="16" spans="1:18" x14ac:dyDescent="0.25">
      <c r="A16" s="2" t="s">
        <v>420</v>
      </c>
      <c r="B16" s="1" t="s">
        <v>421</v>
      </c>
      <c r="C16" s="12">
        <v>12197.1</v>
      </c>
      <c r="D16" s="12">
        <v>200</v>
      </c>
      <c r="E16" s="12">
        <v>815</v>
      </c>
      <c r="F16" s="12">
        <v>496</v>
      </c>
      <c r="G16" s="12">
        <v>0</v>
      </c>
      <c r="H16" s="12">
        <v>0</v>
      </c>
      <c r="I16" s="12">
        <v>4366.45</v>
      </c>
      <c r="J16" s="12">
        <v>11695.85</v>
      </c>
      <c r="K16" s="12">
        <v>0</v>
      </c>
      <c r="L16" s="12">
        <v>0</v>
      </c>
      <c r="M16" s="12">
        <f t="shared" si="0"/>
        <v>29770.400000000001</v>
      </c>
      <c r="N16" s="12">
        <f>1651.62+1956.82+804.45</f>
        <v>4412.8899999999994</v>
      </c>
      <c r="O16" s="12">
        <v>1402.66</v>
      </c>
      <c r="P16" s="12">
        <v>-0.14999999999781721</v>
      </c>
      <c r="Q16" s="12">
        <f t="shared" si="1"/>
        <v>5815.4000000000015</v>
      </c>
      <c r="R16" s="12">
        <v>23955</v>
      </c>
    </row>
    <row r="17" spans="1:18" x14ac:dyDescent="0.25">
      <c r="A17" s="14"/>
      <c r="B17" s="6"/>
      <c r="C17" s="6" t="s">
        <v>545</v>
      </c>
      <c r="D17" s="6" t="s">
        <v>545</v>
      </c>
      <c r="E17" s="6" t="s">
        <v>545</v>
      </c>
      <c r="F17" s="6" t="s">
        <v>545</v>
      </c>
      <c r="G17" s="6" t="s">
        <v>545</v>
      </c>
      <c r="H17" s="6" t="s">
        <v>545</v>
      </c>
      <c r="I17" s="6" t="s">
        <v>545</v>
      </c>
      <c r="J17" s="6" t="s">
        <v>545</v>
      </c>
      <c r="K17" s="6" t="s">
        <v>545</v>
      </c>
      <c r="L17" s="6" t="s">
        <v>545</v>
      </c>
      <c r="M17" s="6" t="s">
        <v>545</v>
      </c>
      <c r="N17" s="6" t="s">
        <v>545</v>
      </c>
      <c r="O17" s="6" t="s">
        <v>545</v>
      </c>
      <c r="P17" s="6" t="s">
        <v>545</v>
      </c>
      <c r="Q17" s="6" t="s">
        <v>545</v>
      </c>
      <c r="R17" s="6" t="s">
        <v>545</v>
      </c>
    </row>
    <row r="18" spans="1:18" x14ac:dyDescent="0.25">
      <c r="A18" s="11" t="s">
        <v>533</v>
      </c>
      <c r="C18" s="12"/>
      <c r="M18" s="12"/>
      <c r="Q18" s="12"/>
    </row>
    <row r="19" spans="1:18" x14ac:dyDescent="0.25">
      <c r="A19" s="2" t="s">
        <v>26</v>
      </c>
      <c r="B19" s="1" t="s">
        <v>27</v>
      </c>
      <c r="C19" s="12">
        <v>11616.12</v>
      </c>
      <c r="D19" s="12">
        <v>0</v>
      </c>
      <c r="E19" s="12">
        <v>846</v>
      </c>
      <c r="F19" s="12">
        <v>528</v>
      </c>
      <c r="G19" s="12">
        <v>739.32</v>
      </c>
      <c r="H19" s="12">
        <v>0</v>
      </c>
      <c r="I19" s="12">
        <v>0</v>
      </c>
      <c r="J19" s="12">
        <v>0</v>
      </c>
      <c r="K19" s="12">
        <v>5878</v>
      </c>
      <c r="L19" s="12">
        <v>0</v>
      </c>
      <c r="M19" s="12">
        <f t="shared" si="0"/>
        <v>19607.440000000002</v>
      </c>
      <c r="N19" s="12">
        <v>2929.17</v>
      </c>
      <c r="O19" s="12">
        <v>1350.48</v>
      </c>
      <c r="P19" s="12">
        <v>-0.2099999999973079</v>
      </c>
      <c r="Q19" s="12">
        <f t="shared" si="1"/>
        <v>4279.4400000000023</v>
      </c>
      <c r="R19" s="12">
        <v>15328</v>
      </c>
    </row>
    <row r="20" spans="1:18" x14ac:dyDescent="0.25">
      <c r="A20" s="2" t="s">
        <v>30</v>
      </c>
      <c r="B20" s="1" t="s">
        <v>31</v>
      </c>
      <c r="C20" s="12">
        <v>10205.1</v>
      </c>
      <c r="D20" s="12">
        <v>400</v>
      </c>
      <c r="E20" s="12">
        <v>707</v>
      </c>
      <c r="F20" s="12">
        <v>484</v>
      </c>
      <c r="G20" s="12">
        <v>616.1</v>
      </c>
      <c r="H20" s="12">
        <v>0</v>
      </c>
      <c r="I20" s="12">
        <v>0</v>
      </c>
      <c r="J20" s="12">
        <v>0</v>
      </c>
      <c r="K20" s="12">
        <v>5102.55</v>
      </c>
      <c r="L20" s="12">
        <v>0</v>
      </c>
      <c r="M20" s="12">
        <f t="shared" si="0"/>
        <v>17514.75</v>
      </c>
      <c r="N20" s="12">
        <v>2464.71</v>
      </c>
      <c r="O20" s="12">
        <v>1173.58</v>
      </c>
      <c r="P20" s="12">
        <v>152.45999999999913</v>
      </c>
      <c r="Q20" s="12">
        <f t="shared" si="1"/>
        <v>3790.7499999999991</v>
      </c>
      <c r="R20" s="12">
        <v>13724</v>
      </c>
    </row>
    <row r="21" spans="1:18" x14ac:dyDescent="0.25">
      <c r="A21" s="2" t="s">
        <v>32</v>
      </c>
      <c r="B21" s="1" t="s">
        <v>33</v>
      </c>
      <c r="C21" s="12">
        <v>11456.41</v>
      </c>
      <c r="D21" s="12">
        <v>200</v>
      </c>
      <c r="E21" s="12">
        <v>820</v>
      </c>
      <c r="F21" s="12">
        <v>510</v>
      </c>
      <c r="G21" s="12">
        <v>492.88</v>
      </c>
      <c r="H21" s="12">
        <v>0</v>
      </c>
      <c r="I21" s="12">
        <v>0</v>
      </c>
      <c r="J21" s="12">
        <v>0</v>
      </c>
      <c r="K21" s="12">
        <v>5749.5</v>
      </c>
      <c r="L21" s="12">
        <v>0</v>
      </c>
      <c r="M21" s="12">
        <f t="shared" si="0"/>
        <v>19228.79</v>
      </c>
      <c r="N21" s="12">
        <v>2845.06</v>
      </c>
      <c r="O21" s="12">
        <v>1322.38</v>
      </c>
      <c r="P21" s="12">
        <v>4735.8500000000004</v>
      </c>
      <c r="Q21" s="12">
        <f t="shared" si="1"/>
        <v>8903.2900000000009</v>
      </c>
      <c r="R21" s="12">
        <v>10325.5</v>
      </c>
    </row>
    <row r="22" spans="1:18" x14ac:dyDescent="0.25">
      <c r="A22" s="2" t="s">
        <v>34</v>
      </c>
      <c r="B22" s="1" t="s">
        <v>35</v>
      </c>
      <c r="C22" s="12">
        <v>9028.5</v>
      </c>
      <c r="D22" s="12">
        <v>400</v>
      </c>
      <c r="E22" s="12">
        <v>601</v>
      </c>
      <c r="F22" s="12">
        <v>361</v>
      </c>
      <c r="G22" s="12">
        <v>370</v>
      </c>
      <c r="H22" s="12">
        <v>0</v>
      </c>
      <c r="I22" s="12">
        <v>0</v>
      </c>
      <c r="J22" s="12">
        <v>0</v>
      </c>
      <c r="K22" s="12">
        <v>4514</v>
      </c>
      <c r="L22" s="12">
        <v>0</v>
      </c>
      <c r="M22" s="12">
        <f t="shared" si="0"/>
        <v>15274.5</v>
      </c>
      <c r="N22" s="12">
        <v>2004.97</v>
      </c>
      <c r="O22" s="12">
        <v>1038.28</v>
      </c>
      <c r="P22" s="12">
        <v>3844.75</v>
      </c>
      <c r="Q22" s="12">
        <f t="shared" si="1"/>
        <v>6888</v>
      </c>
      <c r="R22" s="12">
        <v>8386.5</v>
      </c>
    </row>
    <row r="23" spans="1:18" x14ac:dyDescent="0.25">
      <c r="A23" s="14"/>
      <c r="B23" s="6"/>
      <c r="C23" s="6" t="s">
        <v>545</v>
      </c>
      <c r="D23" s="6" t="s">
        <v>545</v>
      </c>
      <c r="E23" s="6" t="s">
        <v>545</v>
      </c>
      <c r="F23" s="6" t="s">
        <v>545</v>
      </c>
      <c r="G23" s="6" t="s">
        <v>545</v>
      </c>
      <c r="H23" s="6" t="s">
        <v>545</v>
      </c>
      <c r="I23" s="6" t="s">
        <v>545</v>
      </c>
      <c r="J23" s="6" t="s">
        <v>545</v>
      </c>
      <c r="K23" s="6" t="s">
        <v>545</v>
      </c>
      <c r="L23" s="6" t="s">
        <v>545</v>
      </c>
      <c r="M23" s="6" t="s">
        <v>545</v>
      </c>
      <c r="N23" s="6" t="s">
        <v>545</v>
      </c>
      <c r="O23" s="6" t="s">
        <v>545</v>
      </c>
      <c r="P23" s="6" t="s">
        <v>545</v>
      </c>
      <c r="Q23" s="6" t="s">
        <v>545</v>
      </c>
      <c r="R23" s="6" t="s">
        <v>545</v>
      </c>
    </row>
    <row r="24" spans="1:18" x14ac:dyDescent="0.25">
      <c r="A24" s="11" t="s">
        <v>534</v>
      </c>
      <c r="C24" s="12"/>
      <c r="M24" s="12"/>
      <c r="Q24" s="12"/>
    </row>
    <row r="25" spans="1:18" x14ac:dyDescent="0.25">
      <c r="A25" s="2" t="s">
        <v>36</v>
      </c>
      <c r="B25" s="1" t="s">
        <v>37</v>
      </c>
      <c r="C25" s="12">
        <v>8605.2000000000007</v>
      </c>
      <c r="D25" s="12">
        <v>0</v>
      </c>
      <c r="E25" s="12">
        <v>603</v>
      </c>
      <c r="F25" s="12">
        <v>378</v>
      </c>
      <c r="G25" s="12">
        <v>739.32</v>
      </c>
      <c r="H25" s="12">
        <v>0</v>
      </c>
      <c r="I25" s="12">
        <v>0</v>
      </c>
      <c r="J25" s="12">
        <v>0</v>
      </c>
      <c r="K25" s="12">
        <v>4303</v>
      </c>
      <c r="L25" s="12">
        <v>0</v>
      </c>
      <c r="M25" s="12">
        <f t="shared" si="0"/>
        <v>14628.52</v>
      </c>
      <c r="N25" s="12">
        <v>1874.45</v>
      </c>
      <c r="O25" s="12">
        <v>989.74</v>
      </c>
      <c r="P25" s="12">
        <v>0.32999999999992724</v>
      </c>
      <c r="Q25" s="12">
        <f t="shared" si="1"/>
        <v>2864.52</v>
      </c>
      <c r="R25" s="12">
        <v>11764</v>
      </c>
    </row>
    <row r="26" spans="1:18" x14ac:dyDescent="0.25">
      <c r="A26" s="2" t="s">
        <v>38</v>
      </c>
      <c r="B26" s="1" t="s">
        <v>39</v>
      </c>
      <c r="C26" s="12">
        <v>12266.4</v>
      </c>
      <c r="D26" s="12">
        <v>0</v>
      </c>
      <c r="E26" s="12">
        <v>774.5</v>
      </c>
      <c r="F26" s="12">
        <v>508</v>
      </c>
      <c r="G26" s="12">
        <v>616.1</v>
      </c>
      <c r="H26" s="12">
        <v>0</v>
      </c>
      <c r="I26" s="12">
        <v>0</v>
      </c>
      <c r="J26" s="12">
        <v>0</v>
      </c>
      <c r="K26" s="12">
        <v>6133.5</v>
      </c>
      <c r="L26" s="12">
        <v>0</v>
      </c>
      <c r="M26" s="12">
        <f t="shared" si="0"/>
        <v>20298.5</v>
      </c>
      <c r="N26" s="12">
        <v>3086.63</v>
      </c>
      <c r="O26" s="12">
        <v>1410.64</v>
      </c>
      <c r="P26" s="12">
        <v>-0.27000000000043656</v>
      </c>
      <c r="Q26" s="12">
        <f t="shared" si="1"/>
        <v>4497</v>
      </c>
      <c r="R26" s="12">
        <v>15801.5</v>
      </c>
    </row>
    <row r="27" spans="1:18" x14ac:dyDescent="0.25">
      <c r="A27" s="2" t="s">
        <v>40</v>
      </c>
      <c r="B27" s="1" t="s">
        <v>41</v>
      </c>
      <c r="C27" s="12">
        <v>11024.72</v>
      </c>
      <c r="D27" s="12">
        <v>0</v>
      </c>
      <c r="E27" s="12">
        <v>801</v>
      </c>
      <c r="F27" s="12">
        <v>539</v>
      </c>
      <c r="G27" s="12">
        <v>739.32</v>
      </c>
      <c r="H27" s="12">
        <v>0</v>
      </c>
      <c r="I27" s="12">
        <v>0</v>
      </c>
      <c r="J27" s="12">
        <v>0</v>
      </c>
      <c r="K27" s="12">
        <v>5538</v>
      </c>
      <c r="L27" s="12">
        <v>738.38</v>
      </c>
      <c r="M27" s="12">
        <f t="shared" si="0"/>
        <v>19380.420000000002</v>
      </c>
      <c r="N27" s="12">
        <v>2795.88</v>
      </c>
      <c r="O27" s="12">
        <v>1273.72</v>
      </c>
      <c r="P27" s="12">
        <v>5512.3200000000015</v>
      </c>
      <c r="Q27" s="12">
        <f t="shared" si="1"/>
        <v>9581.9200000000019</v>
      </c>
      <c r="R27" s="12">
        <v>9798.5</v>
      </c>
    </row>
    <row r="28" spans="1:18" x14ac:dyDescent="0.25">
      <c r="A28" s="2" t="s">
        <v>42</v>
      </c>
      <c r="B28" s="1" t="s">
        <v>43</v>
      </c>
      <c r="C28" s="12">
        <v>12197.1</v>
      </c>
      <c r="D28" s="12">
        <v>200</v>
      </c>
      <c r="E28" s="12">
        <v>815</v>
      </c>
      <c r="F28" s="12">
        <v>496</v>
      </c>
      <c r="G28" s="12">
        <v>739.32</v>
      </c>
      <c r="H28" s="12">
        <v>406.57</v>
      </c>
      <c r="I28" s="12">
        <v>0</v>
      </c>
      <c r="J28" s="12">
        <v>0</v>
      </c>
      <c r="K28" s="12">
        <v>6098.5</v>
      </c>
      <c r="L28" s="12">
        <v>0</v>
      </c>
      <c r="M28" s="12">
        <f t="shared" si="0"/>
        <v>20952.489999999998</v>
      </c>
      <c r="N28" s="12">
        <v>3199.39</v>
      </c>
      <c r="O28" s="12">
        <v>1402.68</v>
      </c>
      <c r="P28" s="12">
        <v>4206.9199999999983</v>
      </c>
      <c r="Q28" s="12">
        <f t="shared" si="1"/>
        <v>8808.989999999998</v>
      </c>
      <c r="R28" s="12">
        <v>12143.5</v>
      </c>
    </row>
    <row r="29" spans="1:18" x14ac:dyDescent="0.25">
      <c r="A29" s="2" t="s">
        <v>44</v>
      </c>
      <c r="B29" s="1" t="s">
        <v>45</v>
      </c>
      <c r="C29" s="12">
        <v>11075.7</v>
      </c>
      <c r="D29" s="12">
        <v>200</v>
      </c>
      <c r="E29" s="12">
        <v>801</v>
      </c>
      <c r="F29" s="12">
        <v>467.13</v>
      </c>
      <c r="G29" s="12">
        <v>616.1</v>
      </c>
      <c r="H29" s="12">
        <v>738.38</v>
      </c>
      <c r="I29" s="12">
        <v>0</v>
      </c>
      <c r="J29" s="12">
        <v>0</v>
      </c>
      <c r="K29" s="12">
        <v>5538</v>
      </c>
      <c r="L29" s="12">
        <v>738.38</v>
      </c>
      <c r="M29" s="12">
        <f t="shared" si="0"/>
        <v>20174.689999999999</v>
      </c>
      <c r="N29" s="12">
        <v>2594.5100000000002</v>
      </c>
      <c r="O29" s="12">
        <v>1273.6600000000001</v>
      </c>
      <c r="P29" s="12">
        <v>1503.5199999999986</v>
      </c>
      <c r="Q29" s="12">
        <f t="shared" si="1"/>
        <v>5371.6899999999987</v>
      </c>
      <c r="R29" s="12">
        <v>14803</v>
      </c>
    </row>
    <row r="30" spans="1:18" x14ac:dyDescent="0.25">
      <c r="A30" s="2" t="s">
        <v>46</v>
      </c>
      <c r="B30" s="1" t="s">
        <v>47</v>
      </c>
      <c r="C30" s="12">
        <v>11789.68</v>
      </c>
      <c r="D30" s="12">
        <v>0</v>
      </c>
      <c r="E30" s="12">
        <v>815</v>
      </c>
      <c r="F30" s="12">
        <v>396.75</v>
      </c>
      <c r="G30" s="12">
        <v>616.1</v>
      </c>
      <c r="H30" s="12">
        <v>0</v>
      </c>
      <c r="I30" s="12">
        <v>0</v>
      </c>
      <c r="J30" s="12">
        <v>0</v>
      </c>
      <c r="K30" s="12">
        <v>6098.5</v>
      </c>
      <c r="L30" s="12">
        <v>0</v>
      </c>
      <c r="M30" s="12">
        <f t="shared" si="0"/>
        <v>19716.03</v>
      </c>
      <c r="N30" s="12">
        <v>2527.64</v>
      </c>
      <c r="O30" s="12">
        <v>1402.68</v>
      </c>
      <c r="P30" s="12">
        <v>5144.2099999999991</v>
      </c>
      <c r="Q30" s="12">
        <f t="shared" si="1"/>
        <v>9074.5299999999988</v>
      </c>
      <c r="R30" s="12">
        <v>10641.5</v>
      </c>
    </row>
    <row r="31" spans="1:18" x14ac:dyDescent="0.25">
      <c r="A31" s="2" t="s">
        <v>48</v>
      </c>
      <c r="B31" s="1" t="s">
        <v>49</v>
      </c>
      <c r="C31" s="12">
        <v>12197.1</v>
      </c>
      <c r="D31" s="12">
        <v>400</v>
      </c>
      <c r="E31" s="12">
        <v>815</v>
      </c>
      <c r="F31" s="12">
        <v>496</v>
      </c>
      <c r="G31" s="12">
        <v>513.4</v>
      </c>
      <c r="H31" s="12">
        <v>1016.42</v>
      </c>
      <c r="I31" s="12">
        <v>0</v>
      </c>
      <c r="J31" s="12">
        <v>0</v>
      </c>
      <c r="K31" s="12">
        <v>6098.5</v>
      </c>
      <c r="L31" s="12">
        <v>406.57</v>
      </c>
      <c r="M31" s="12">
        <f t="shared" si="0"/>
        <v>21942.989999999998</v>
      </c>
      <c r="N31" s="12">
        <v>3300.89</v>
      </c>
      <c r="O31" s="12">
        <v>1402.68</v>
      </c>
      <c r="P31" s="12">
        <v>5144.4199999999983</v>
      </c>
      <c r="Q31" s="12">
        <f t="shared" si="1"/>
        <v>9847.989999999998</v>
      </c>
      <c r="R31" s="12">
        <v>12095</v>
      </c>
    </row>
    <row r="32" spans="1:18" x14ac:dyDescent="0.25">
      <c r="A32" s="2" t="s">
        <v>50</v>
      </c>
      <c r="B32" s="1" t="s">
        <v>51</v>
      </c>
      <c r="C32" s="12">
        <v>11075.7</v>
      </c>
      <c r="D32" s="12">
        <v>0</v>
      </c>
      <c r="E32" s="12">
        <v>801</v>
      </c>
      <c r="F32" s="12">
        <v>341.37</v>
      </c>
      <c r="G32" s="12">
        <v>370</v>
      </c>
      <c r="H32" s="12">
        <v>0</v>
      </c>
      <c r="I32" s="12">
        <v>0</v>
      </c>
      <c r="J32" s="12">
        <v>0</v>
      </c>
      <c r="K32" s="12">
        <v>5538</v>
      </c>
      <c r="L32" s="12">
        <v>738.38</v>
      </c>
      <c r="M32" s="12">
        <f t="shared" si="0"/>
        <v>18864.45</v>
      </c>
      <c r="N32" s="12">
        <f>1996.6-64.92</f>
        <v>1931.6799999999998</v>
      </c>
      <c r="O32" s="12">
        <v>1273.6600000000001</v>
      </c>
      <c r="P32" s="12">
        <v>9125.61</v>
      </c>
      <c r="Q32" s="12">
        <f t="shared" si="1"/>
        <v>12330.95</v>
      </c>
      <c r="R32" s="12">
        <v>6533.5</v>
      </c>
    </row>
    <row r="33" spans="1:18" x14ac:dyDescent="0.25">
      <c r="A33" s="2" t="s">
        <v>52</v>
      </c>
      <c r="B33" s="1" t="s">
        <v>53</v>
      </c>
      <c r="C33" s="12">
        <v>12657.9</v>
      </c>
      <c r="D33" s="12">
        <v>0</v>
      </c>
      <c r="E33" s="12">
        <v>915</v>
      </c>
      <c r="F33" s="12">
        <v>616</v>
      </c>
      <c r="G33" s="12">
        <v>572.88</v>
      </c>
      <c r="H33" s="12">
        <v>0</v>
      </c>
      <c r="I33" s="12">
        <v>0</v>
      </c>
      <c r="J33" s="12">
        <v>0</v>
      </c>
      <c r="K33" s="12">
        <v>6329</v>
      </c>
      <c r="L33" s="12">
        <v>843.86</v>
      </c>
      <c r="M33" s="12">
        <f t="shared" si="0"/>
        <v>21934.639999999999</v>
      </c>
      <c r="N33" s="12">
        <v>3365.77</v>
      </c>
      <c r="O33" s="12">
        <v>1455.66</v>
      </c>
      <c r="P33" s="12">
        <v>7414.7099999999991</v>
      </c>
      <c r="Q33" s="12">
        <f t="shared" si="1"/>
        <v>12236.14</v>
      </c>
      <c r="R33" s="12">
        <v>9698.5</v>
      </c>
    </row>
    <row r="34" spans="1:18" x14ac:dyDescent="0.25">
      <c r="A34" s="2" t="s">
        <v>54</v>
      </c>
      <c r="B34" s="1" t="s">
        <v>55</v>
      </c>
      <c r="C34" s="12">
        <v>12657.9</v>
      </c>
      <c r="D34" s="12">
        <v>400</v>
      </c>
      <c r="E34" s="12">
        <v>915</v>
      </c>
      <c r="F34" s="12">
        <v>616</v>
      </c>
      <c r="G34" s="12">
        <v>246.44</v>
      </c>
      <c r="H34" s="12">
        <v>0</v>
      </c>
      <c r="I34" s="12">
        <v>0</v>
      </c>
      <c r="J34" s="12">
        <v>0</v>
      </c>
      <c r="K34" s="12">
        <v>6329</v>
      </c>
      <c r="L34" s="12">
        <v>0</v>
      </c>
      <c r="M34" s="12">
        <f t="shared" si="0"/>
        <v>21164.34</v>
      </c>
      <c r="N34" s="12">
        <v>3278.72</v>
      </c>
      <c r="O34" s="12">
        <v>1455.66</v>
      </c>
      <c r="P34" s="12">
        <v>6864.4599999999991</v>
      </c>
      <c r="Q34" s="12">
        <f t="shared" si="1"/>
        <v>11598.84</v>
      </c>
      <c r="R34" s="12">
        <v>9565.5</v>
      </c>
    </row>
    <row r="35" spans="1:18" x14ac:dyDescent="0.25">
      <c r="A35" s="2" t="s">
        <v>56</v>
      </c>
      <c r="B35" s="1" t="s">
        <v>57</v>
      </c>
      <c r="C35" s="12">
        <v>12197.1</v>
      </c>
      <c r="D35" s="12">
        <v>400</v>
      </c>
      <c r="E35" s="12">
        <v>864</v>
      </c>
      <c r="F35" s="12">
        <v>582</v>
      </c>
      <c r="G35" s="12">
        <v>246.44</v>
      </c>
      <c r="H35" s="12">
        <v>0</v>
      </c>
      <c r="I35" s="12">
        <v>0</v>
      </c>
      <c r="J35" s="12">
        <v>0</v>
      </c>
      <c r="K35" s="12">
        <v>6099</v>
      </c>
      <c r="L35" s="12">
        <v>0</v>
      </c>
      <c r="M35" s="12">
        <f t="shared" si="0"/>
        <v>20388.54</v>
      </c>
      <c r="N35" s="12">
        <v>3106.46</v>
      </c>
      <c r="O35" s="12">
        <v>1402.66</v>
      </c>
      <c r="P35" s="12">
        <v>6240.9200000000019</v>
      </c>
      <c r="Q35" s="12">
        <f t="shared" si="1"/>
        <v>10750.04</v>
      </c>
      <c r="R35" s="12">
        <v>9638.5</v>
      </c>
    </row>
    <row r="36" spans="1:18" x14ac:dyDescent="0.25">
      <c r="A36" s="2" t="s">
        <v>58</v>
      </c>
      <c r="B36" s="1" t="s">
        <v>59</v>
      </c>
      <c r="C36" s="12">
        <v>11075.7</v>
      </c>
      <c r="D36" s="12">
        <v>400</v>
      </c>
      <c r="E36" s="12">
        <v>801</v>
      </c>
      <c r="F36" s="12">
        <v>539</v>
      </c>
      <c r="G36" s="12">
        <v>246.44</v>
      </c>
      <c r="H36" s="12">
        <v>0</v>
      </c>
      <c r="I36" s="12">
        <v>0</v>
      </c>
      <c r="J36" s="12">
        <v>0</v>
      </c>
      <c r="K36" s="12">
        <v>5538</v>
      </c>
      <c r="L36" s="12">
        <v>0</v>
      </c>
      <c r="M36" s="12">
        <f t="shared" si="0"/>
        <v>18600.14</v>
      </c>
      <c r="N36" s="12">
        <v>2699.09</v>
      </c>
      <c r="O36" s="12">
        <v>1273.6600000000001</v>
      </c>
      <c r="P36" s="12">
        <v>5308.3899999999994</v>
      </c>
      <c r="Q36" s="12">
        <f t="shared" si="1"/>
        <v>9281.14</v>
      </c>
      <c r="R36" s="12">
        <v>9319</v>
      </c>
    </row>
    <row r="37" spans="1:18" x14ac:dyDescent="0.25">
      <c r="A37" s="2" t="s">
        <v>60</v>
      </c>
      <c r="B37" s="1" t="s">
        <v>61</v>
      </c>
      <c r="C37" s="12">
        <v>7531.62</v>
      </c>
      <c r="D37" s="12">
        <v>0</v>
      </c>
      <c r="E37" s="12">
        <v>564</v>
      </c>
      <c r="F37" s="12">
        <v>340.22</v>
      </c>
      <c r="G37" s="12">
        <v>246.44</v>
      </c>
      <c r="H37" s="12">
        <v>0</v>
      </c>
      <c r="I37" s="12">
        <v>0</v>
      </c>
      <c r="J37" s="12">
        <v>0</v>
      </c>
      <c r="K37" s="12">
        <v>3919</v>
      </c>
      <c r="L37" s="12">
        <v>0</v>
      </c>
      <c r="M37" s="12">
        <f t="shared" si="0"/>
        <v>12601.28</v>
      </c>
      <c r="N37" s="12">
        <v>1493.77</v>
      </c>
      <c r="O37" s="12">
        <v>901.32</v>
      </c>
      <c r="P37" s="12">
        <v>4145.1900000000005</v>
      </c>
      <c r="Q37" s="12">
        <f t="shared" si="1"/>
        <v>6540.2800000000007</v>
      </c>
      <c r="R37" s="12">
        <v>6061</v>
      </c>
    </row>
    <row r="38" spans="1:18" x14ac:dyDescent="0.25">
      <c r="A38" s="2" t="s">
        <v>62</v>
      </c>
      <c r="B38" s="1" t="s">
        <v>63</v>
      </c>
      <c r="C38" s="12">
        <v>11075.7</v>
      </c>
      <c r="D38" s="12">
        <v>0</v>
      </c>
      <c r="E38" s="12">
        <v>801</v>
      </c>
      <c r="F38" s="12">
        <v>413.23</v>
      </c>
      <c r="G38" s="12">
        <v>246.44</v>
      </c>
      <c r="H38" s="12">
        <v>0</v>
      </c>
      <c r="I38" s="12">
        <v>0</v>
      </c>
      <c r="J38" s="12">
        <v>0</v>
      </c>
      <c r="K38" s="12">
        <v>5538</v>
      </c>
      <c r="L38" s="12">
        <v>0</v>
      </c>
      <c r="M38" s="12">
        <f t="shared" si="0"/>
        <v>18074.370000000003</v>
      </c>
      <c r="N38" s="12">
        <v>2062.2800000000002</v>
      </c>
      <c r="O38" s="12">
        <v>1273.72</v>
      </c>
      <c r="P38" s="12">
        <v>3473.3700000000026</v>
      </c>
      <c r="Q38" s="12">
        <f t="shared" si="1"/>
        <v>6809.3700000000026</v>
      </c>
      <c r="R38" s="12">
        <v>11265</v>
      </c>
    </row>
    <row r="39" spans="1:18" x14ac:dyDescent="0.25">
      <c r="A39" s="2" t="s">
        <v>64</v>
      </c>
      <c r="B39" s="1" t="s">
        <v>65</v>
      </c>
      <c r="C39" s="12">
        <v>11075.699999999999</v>
      </c>
      <c r="D39" s="12">
        <v>0</v>
      </c>
      <c r="E39" s="12">
        <v>801</v>
      </c>
      <c r="F39" s="12">
        <v>377.3</v>
      </c>
      <c r="G39" s="12">
        <v>246.44</v>
      </c>
      <c r="H39" s="12">
        <v>0</v>
      </c>
      <c r="I39" s="12">
        <v>0</v>
      </c>
      <c r="J39" s="12">
        <v>0</v>
      </c>
      <c r="K39" s="12">
        <v>5538</v>
      </c>
      <c r="L39" s="12">
        <v>0</v>
      </c>
      <c r="M39" s="12">
        <f t="shared" si="0"/>
        <v>18038.439999999999</v>
      </c>
      <c r="N39" s="12">
        <v>2205.91</v>
      </c>
      <c r="O39" s="12">
        <v>1273.72</v>
      </c>
      <c r="P39" s="12">
        <v>6532.8099999999977</v>
      </c>
      <c r="Q39" s="12">
        <f t="shared" si="1"/>
        <v>10012.439999999999</v>
      </c>
      <c r="R39" s="12">
        <v>8026</v>
      </c>
    </row>
    <row r="40" spans="1:18" x14ac:dyDescent="0.25">
      <c r="A40" s="2" t="s">
        <v>66</v>
      </c>
      <c r="B40" s="1" t="s">
        <v>67</v>
      </c>
      <c r="C40" s="12">
        <v>7837.5</v>
      </c>
      <c r="D40" s="12">
        <v>0</v>
      </c>
      <c r="E40" s="12">
        <v>564</v>
      </c>
      <c r="F40" s="12">
        <v>352</v>
      </c>
      <c r="G40" s="12">
        <v>246.44</v>
      </c>
      <c r="H40" s="12">
        <v>0</v>
      </c>
      <c r="I40" s="12">
        <v>0</v>
      </c>
      <c r="J40" s="12">
        <v>0</v>
      </c>
      <c r="K40" s="12">
        <v>3919</v>
      </c>
      <c r="L40" s="12">
        <v>522.5</v>
      </c>
      <c r="M40" s="12">
        <f t="shared" si="0"/>
        <v>13441.44</v>
      </c>
      <c r="N40" s="12">
        <v>1596.54</v>
      </c>
      <c r="O40" s="12">
        <v>901.32</v>
      </c>
      <c r="P40" s="12">
        <v>7.999999999992724E-2</v>
      </c>
      <c r="Q40" s="12">
        <f t="shared" si="1"/>
        <v>2497.94</v>
      </c>
      <c r="R40" s="12">
        <v>10943.5</v>
      </c>
    </row>
    <row r="41" spans="1:18" x14ac:dyDescent="0.25">
      <c r="A41" s="2" t="s">
        <v>68</v>
      </c>
      <c r="B41" s="1" t="s">
        <v>69</v>
      </c>
      <c r="C41" s="12">
        <v>11075.7</v>
      </c>
      <c r="D41" s="12">
        <v>400</v>
      </c>
      <c r="E41" s="12">
        <v>801</v>
      </c>
      <c r="F41" s="12">
        <v>539</v>
      </c>
      <c r="G41" s="12">
        <v>0</v>
      </c>
      <c r="H41" s="12">
        <v>0</v>
      </c>
      <c r="I41" s="12">
        <v>0</v>
      </c>
      <c r="J41" s="12">
        <v>0</v>
      </c>
      <c r="K41" s="12">
        <v>5538</v>
      </c>
      <c r="L41" s="12">
        <v>738.38</v>
      </c>
      <c r="M41" s="12">
        <f t="shared" si="0"/>
        <v>19092.080000000002</v>
      </c>
      <c r="N41" s="12">
        <v>2730.62</v>
      </c>
      <c r="O41" s="12">
        <v>1273.7</v>
      </c>
      <c r="P41" s="12">
        <v>2160.760000000002</v>
      </c>
      <c r="Q41" s="12">
        <f t="shared" si="1"/>
        <v>6165.0800000000017</v>
      </c>
      <c r="R41" s="12">
        <v>12927</v>
      </c>
    </row>
    <row r="42" spans="1:18" x14ac:dyDescent="0.25">
      <c r="A42" s="2" t="s">
        <v>70</v>
      </c>
      <c r="B42" s="1" t="s">
        <v>71</v>
      </c>
      <c r="C42" s="12">
        <v>11075.7</v>
      </c>
      <c r="D42" s="12">
        <v>200</v>
      </c>
      <c r="E42" s="12">
        <v>801</v>
      </c>
      <c r="F42" s="12">
        <v>539</v>
      </c>
      <c r="G42" s="12">
        <v>0</v>
      </c>
      <c r="H42" s="12">
        <v>1898.69</v>
      </c>
      <c r="I42" s="12">
        <v>0</v>
      </c>
      <c r="J42" s="12">
        <v>0</v>
      </c>
      <c r="K42" s="12">
        <v>5538</v>
      </c>
      <c r="L42" s="12">
        <v>738.38</v>
      </c>
      <c r="M42" s="12">
        <f t="shared" si="0"/>
        <v>20790.77</v>
      </c>
      <c r="N42" s="12">
        <v>2976.48</v>
      </c>
      <c r="O42" s="12">
        <v>1273.72</v>
      </c>
      <c r="P42" s="12">
        <v>4894.07</v>
      </c>
      <c r="Q42" s="12">
        <f t="shared" si="1"/>
        <v>9144.27</v>
      </c>
      <c r="R42" s="12">
        <v>11646.5</v>
      </c>
    </row>
    <row r="43" spans="1:18" x14ac:dyDescent="0.25">
      <c r="A43" s="2" t="s">
        <v>72</v>
      </c>
      <c r="B43" s="1" t="s">
        <v>73</v>
      </c>
      <c r="C43" s="12">
        <v>11075.7</v>
      </c>
      <c r="D43" s="12">
        <v>400</v>
      </c>
      <c r="E43" s="12">
        <v>801</v>
      </c>
      <c r="F43" s="12">
        <v>539</v>
      </c>
      <c r="G43" s="12">
        <v>0</v>
      </c>
      <c r="H43" s="12">
        <v>0</v>
      </c>
      <c r="I43" s="12">
        <v>0</v>
      </c>
      <c r="J43" s="12">
        <v>0</v>
      </c>
      <c r="K43" s="12">
        <v>5538</v>
      </c>
      <c r="L43" s="12">
        <v>0</v>
      </c>
      <c r="M43" s="12">
        <f t="shared" si="0"/>
        <v>18353.7</v>
      </c>
      <c r="N43" s="12">
        <v>2643.92</v>
      </c>
      <c r="O43" s="12">
        <v>1273.7</v>
      </c>
      <c r="P43" s="12">
        <v>3906.0800000000017</v>
      </c>
      <c r="Q43" s="12">
        <f t="shared" si="1"/>
        <v>7823.7000000000016</v>
      </c>
      <c r="R43" s="12">
        <v>10530</v>
      </c>
    </row>
    <row r="44" spans="1:18" x14ac:dyDescent="0.25">
      <c r="A44" s="2" t="s">
        <v>74</v>
      </c>
      <c r="B44" s="1" t="s">
        <v>75</v>
      </c>
      <c r="C44" s="12">
        <v>12262.4</v>
      </c>
      <c r="D44" s="12">
        <v>0</v>
      </c>
      <c r="E44" s="12">
        <v>926</v>
      </c>
      <c r="F44" s="12">
        <v>609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f t="shared" si="0"/>
        <v>13797.4</v>
      </c>
      <c r="N44" s="12">
        <v>1670.69</v>
      </c>
      <c r="O44" s="12">
        <v>1512.92</v>
      </c>
      <c r="P44" s="12">
        <v>4186.2899999999991</v>
      </c>
      <c r="Q44" s="12">
        <f t="shared" si="1"/>
        <v>7369.9</v>
      </c>
      <c r="R44" s="12">
        <v>6427.5</v>
      </c>
    </row>
    <row r="45" spans="1:18" x14ac:dyDescent="0.25">
      <c r="A45" s="2" t="s">
        <v>76</v>
      </c>
      <c r="B45" s="1" t="s">
        <v>77</v>
      </c>
      <c r="C45" s="12">
        <v>11075.7</v>
      </c>
      <c r="D45" s="12">
        <v>200</v>
      </c>
      <c r="E45" s="12">
        <v>801</v>
      </c>
      <c r="F45" s="12">
        <v>539</v>
      </c>
      <c r="G45" s="12">
        <v>0</v>
      </c>
      <c r="H45" s="12">
        <v>0</v>
      </c>
      <c r="I45" s="12">
        <v>0</v>
      </c>
      <c r="J45" s="12">
        <v>0</v>
      </c>
      <c r="K45" s="12">
        <v>5538</v>
      </c>
      <c r="L45" s="12">
        <v>738.38</v>
      </c>
      <c r="M45" s="12">
        <f t="shared" si="0"/>
        <v>18892.080000000002</v>
      </c>
      <c r="N45" s="12">
        <v>2687.9</v>
      </c>
      <c r="O45" s="12">
        <v>1273.7</v>
      </c>
      <c r="P45" s="12">
        <v>1650.9800000000014</v>
      </c>
      <c r="Q45" s="12">
        <f t="shared" si="1"/>
        <v>5612.5800000000017</v>
      </c>
      <c r="R45" s="12">
        <v>13279.5</v>
      </c>
    </row>
    <row r="46" spans="1:18" x14ac:dyDescent="0.25">
      <c r="A46" s="2" t="s">
        <v>78</v>
      </c>
      <c r="B46" s="1" t="s">
        <v>79</v>
      </c>
      <c r="C46" s="12">
        <v>11416.17</v>
      </c>
      <c r="D46" s="12">
        <v>0</v>
      </c>
      <c r="E46" s="12">
        <v>820</v>
      </c>
      <c r="F46" s="12">
        <v>510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f t="shared" si="0"/>
        <v>12746.17</v>
      </c>
      <c r="N46" s="12">
        <v>1446.15</v>
      </c>
      <c r="O46" s="12">
        <v>1322.04</v>
      </c>
      <c r="P46" s="12">
        <v>-2.0000000000436557E-2</v>
      </c>
      <c r="Q46" s="12">
        <f t="shared" si="1"/>
        <v>2768.1699999999996</v>
      </c>
      <c r="R46" s="12">
        <v>9978</v>
      </c>
    </row>
    <row r="47" spans="1:18" x14ac:dyDescent="0.25">
      <c r="A47" s="2" t="s">
        <v>80</v>
      </c>
      <c r="B47" s="1" t="s">
        <v>81</v>
      </c>
      <c r="C47" s="12">
        <v>12657.9</v>
      </c>
      <c r="D47" s="12">
        <v>200</v>
      </c>
      <c r="E47" s="12">
        <v>915</v>
      </c>
      <c r="F47" s="12">
        <v>616</v>
      </c>
      <c r="G47" s="12">
        <v>0</v>
      </c>
      <c r="H47" s="12">
        <v>0</v>
      </c>
      <c r="I47" s="12">
        <v>0</v>
      </c>
      <c r="J47" s="12">
        <v>0</v>
      </c>
      <c r="K47" s="12">
        <v>6329</v>
      </c>
      <c r="L47" s="12">
        <v>843.86</v>
      </c>
      <c r="M47" s="12">
        <f t="shared" si="0"/>
        <v>21561.760000000002</v>
      </c>
      <c r="N47" s="12">
        <v>3284.26</v>
      </c>
      <c r="O47" s="12">
        <v>1455.66</v>
      </c>
      <c r="P47" s="12">
        <v>176.84000000000378</v>
      </c>
      <c r="Q47" s="12">
        <f t="shared" si="1"/>
        <v>4916.7600000000039</v>
      </c>
      <c r="R47" s="12">
        <v>16645</v>
      </c>
    </row>
    <row r="48" spans="1:18" x14ac:dyDescent="0.25">
      <c r="A48" s="2" t="s">
        <v>422</v>
      </c>
      <c r="B48" s="1" t="s">
        <v>423</v>
      </c>
      <c r="C48" s="12">
        <v>15333</v>
      </c>
      <c r="D48" s="12">
        <v>400</v>
      </c>
      <c r="E48" s="12">
        <v>1093</v>
      </c>
      <c r="F48" s="12">
        <v>679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f t="shared" si="0"/>
        <v>17505</v>
      </c>
      <c r="N48" s="12">
        <v>2462.64</v>
      </c>
      <c r="O48" s="12">
        <v>1763.3</v>
      </c>
      <c r="P48" s="12">
        <v>6.0000000001309672E-2</v>
      </c>
      <c r="Q48" s="12">
        <f t="shared" si="1"/>
        <v>4226.0000000000009</v>
      </c>
      <c r="R48" s="12">
        <v>13279</v>
      </c>
    </row>
    <row r="49" spans="1:18" x14ac:dyDescent="0.25">
      <c r="A49" s="2" t="s">
        <v>424</v>
      </c>
      <c r="B49" s="1" t="s">
        <v>425</v>
      </c>
      <c r="C49" s="12">
        <v>15333</v>
      </c>
      <c r="D49" s="12">
        <v>400</v>
      </c>
      <c r="E49" s="12">
        <v>1093</v>
      </c>
      <c r="F49" s="12">
        <v>679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f t="shared" si="0"/>
        <v>17505</v>
      </c>
      <c r="N49" s="12">
        <v>2462.64</v>
      </c>
      <c r="O49" s="12">
        <v>1763.3</v>
      </c>
      <c r="P49" s="12">
        <v>6.0000000001309672E-2</v>
      </c>
      <c r="Q49" s="12">
        <f t="shared" si="1"/>
        <v>4226.0000000000009</v>
      </c>
      <c r="R49" s="12">
        <v>13279</v>
      </c>
    </row>
    <row r="50" spans="1:18" x14ac:dyDescent="0.25">
      <c r="A50" s="14"/>
      <c r="B50" s="6"/>
      <c r="C50" s="6" t="s">
        <v>545</v>
      </c>
      <c r="D50" s="6" t="s">
        <v>545</v>
      </c>
      <c r="E50" s="6" t="s">
        <v>545</v>
      </c>
      <c r="F50" s="6" t="s">
        <v>545</v>
      </c>
      <c r="G50" s="6" t="s">
        <v>545</v>
      </c>
      <c r="H50" s="6" t="s">
        <v>545</v>
      </c>
      <c r="I50" s="6" t="s">
        <v>545</v>
      </c>
      <c r="J50" s="6" t="s">
        <v>545</v>
      </c>
      <c r="K50" s="6" t="s">
        <v>545</v>
      </c>
      <c r="L50" s="6" t="s">
        <v>545</v>
      </c>
      <c r="M50" s="6" t="s">
        <v>545</v>
      </c>
      <c r="N50" s="6" t="s">
        <v>545</v>
      </c>
      <c r="O50" s="6" t="s">
        <v>545</v>
      </c>
      <c r="P50" s="6" t="s">
        <v>545</v>
      </c>
      <c r="Q50" s="6" t="s">
        <v>545</v>
      </c>
      <c r="R50" s="6" t="s">
        <v>545</v>
      </c>
    </row>
    <row r="51" spans="1:18" x14ac:dyDescent="0.25">
      <c r="A51" s="11" t="s">
        <v>535</v>
      </c>
      <c r="C51" s="12"/>
      <c r="M51" s="12"/>
      <c r="Q51" s="12"/>
    </row>
    <row r="52" spans="1:18" x14ac:dyDescent="0.25">
      <c r="A52" s="2" t="s">
        <v>82</v>
      </c>
      <c r="B52" s="1" t="s">
        <v>83</v>
      </c>
      <c r="C52" s="12">
        <v>15276.9</v>
      </c>
      <c r="D52" s="12">
        <v>400</v>
      </c>
      <c r="E52" s="12">
        <v>1130</v>
      </c>
      <c r="F52" s="12">
        <v>770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f t="shared" si="0"/>
        <v>17576.900000000001</v>
      </c>
      <c r="N52" s="12">
        <v>2477.98</v>
      </c>
      <c r="O52" s="12">
        <v>1756.84</v>
      </c>
      <c r="P52" s="12">
        <v>7340.0800000000017</v>
      </c>
      <c r="Q52" s="12">
        <f t="shared" si="1"/>
        <v>11574.900000000001</v>
      </c>
      <c r="R52" s="12">
        <v>6002</v>
      </c>
    </row>
    <row r="53" spans="1:18" x14ac:dyDescent="0.25">
      <c r="A53" s="2" t="s">
        <v>84</v>
      </c>
      <c r="B53" s="1" t="s">
        <v>85</v>
      </c>
      <c r="C53" s="12">
        <v>11486.22</v>
      </c>
      <c r="D53" s="12">
        <v>200</v>
      </c>
      <c r="E53" s="12">
        <v>820</v>
      </c>
      <c r="F53" s="12">
        <v>510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f t="shared" si="0"/>
        <v>13016.22</v>
      </c>
      <c r="N53" s="12">
        <v>1503.83</v>
      </c>
      <c r="O53" s="12">
        <v>1322.38</v>
      </c>
      <c r="P53" s="12">
        <v>9.9999999983992893E-3</v>
      </c>
      <c r="Q53" s="12">
        <f t="shared" si="1"/>
        <v>2826.2199999999984</v>
      </c>
      <c r="R53" s="12">
        <v>10190</v>
      </c>
    </row>
    <row r="54" spans="1:18" x14ac:dyDescent="0.25">
      <c r="A54" s="2" t="s">
        <v>400</v>
      </c>
      <c r="B54" s="1" t="s">
        <v>401</v>
      </c>
      <c r="C54" s="12">
        <v>16246.2</v>
      </c>
      <c r="D54" s="12">
        <v>400</v>
      </c>
      <c r="E54" s="12">
        <v>1128</v>
      </c>
      <c r="F54" s="12">
        <v>703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f t="shared" si="0"/>
        <v>18477.2</v>
      </c>
      <c r="N54" s="12">
        <v>2670.3</v>
      </c>
      <c r="O54" s="12">
        <v>1868.32</v>
      </c>
      <c r="P54" s="12">
        <v>9694.5800000000017</v>
      </c>
      <c r="Q54" s="12">
        <f t="shared" si="1"/>
        <v>14233.2</v>
      </c>
      <c r="R54" s="12">
        <v>4244</v>
      </c>
    </row>
    <row r="55" spans="1:18" x14ac:dyDescent="0.25">
      <c r="A55" s="2" t="s">
        <v>402</v>
      </c>
      <c r="B55" s="1" t="s">
        <v>403</v>
      </c>
      <c r="C55" s="12">
        <v>14273.01</v>
      </c>
      <c r="D55" s="12">
        <v>200</v>
      </c>
      <c r="E55" s="12">
        <v>957</v>
      </c>
      <c r="F55" s="12">
        <v>881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f t="shared" si="0"/>
        <v>16311.01</v>
      </c>
      <c r="N55" s="12">
        <v>2207.59</v>
      </c>
      <c r="O55" s="12">
        <v>1643</v>
      </c>
      <c r="P55" s="12">
        <v>4551.92</v>
      </c>
      <c r="Q55" s="12">
        <f t="shared" si="1"/>
        <v>8402.51</v>
      </c>
      <c r="R55" s="12">
        <v>7908.5</v>
      </c>
    </row>
    <row r="56" spans="1:18" x14ac:dyDescent="0.25">
      <c r="A56" s="2" t="s">
        <v>86</v>
      </c>
      <c r="B56" s="1" t="s">
        <v>87</v>
      </c>
      <c r="C56" s="12">
        <v>27627</v>
      </c>
      <c r="D56" s="12">
        <v>0</v>
      </c>
      <c r="E56" s="12">
        <v>1465</v>
      </c>
      <c r="F56" s="12">
        <v>987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f t="shared" si="0"/>
        <v>30079</v>
      </c>
      <c r="N56" s="12">
        <v>5281.84</v>
      </c>
      <c r="O56" s="12">
        <v>3177.1</v>
      </c>
      <c r="P56" s="12">
        <v>5.9999999997671694E-2</v>
      </c>
      <c r="Q56" s="12">
        <f t="shared" si="1"/>
        <v>8458.9999999999982</v>
      </c>
      <c r="R56" s="12">
        <v>21620</v>
      </c>
    </row>
    <row r="57" spans="1:18" x14ac:dyDescent="0.25">
      <c r="A57" s="2" t="s">
        <v>90</v>
      </c>
      <c r="B57" s="1" t="s">
        <v>91</v>
      </c>
      <c r="C57" s="12">
        <v>14286.9</v>
      </c>
      <c r="D57" s="12">
        <v>200</v>
      </c>
      <c r="E57" s="12">
        <v>957</v>
      </c>
      <c r="F57" s="12">
        <v>881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f t="shared" si="0"/>
        <v>16324.9</v>
      </c>
      <c r="N57" s="12">
        <v>2210.56</v>
      </c>
      <c r="O57" s="12">
        <v>1643</v>
      </c>
      <c r="P57" s="12">
        <v>3752.34</v>
      </c>
      <c r="Q57" s="12">
        <f t="shared" si="1"/>
        <v>7605.9</v>
      </c>
      <c r="R57" s="12">
        <v>8719</v>
      </c>
    </row>
    <row r="58" spans="1:18" x14ac:dyDescent="0.25">
      <c r="A58" s="2" t="s">
        <v>404</v>
      </c>
      <c r="B58" s="1" t="s">
        <v>405</v>
      </c>
      <c r="C58" s="12">
        <v>11499</v>
      </c>
      <c r="D58" s="12">
        <v>200</v>
      </c>
      <c r="E58" s="12">
        <v>820</v>
      </c>
      <c r="F58" s="12">
        <v>675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f t="shared" si="0"/>
        <v>13194</v>
      </c>
      <c r="N58" s="12">
        <v>1541.8</v>
      </c>
      <c r="O58" s="12">
        <v>1322.38</v>
      </c>
      <c r="P58" s="12">
        <v>-0.18000000000029104</v>
      </c>
      <c r="Q58" s="12">
        <f t="shared" si="1"/>
        <v>2864</v>
      </c>
      <c r="R58" s="12">
        <v>10330</v>
      </c>
    </row>
    <row r="59" spans="1:18" x14ac:dyDescent="0.25">
      <c r="A59" s="2" t="s">
        <v>426</v>
      </c>
      <c r="B59" s="1" t="s">
        <v>427</v>
      </c>
      <c r="C59" s="12">
        <v>11280</v>
      </c>
      <c r="D59" s="12">
        <v>200</v>
      </c>
      <c r="E59" s="12">
        <v>802</v>
      </c>
      <c r="F59" s="12">
        <v>482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f t="shared" si="0"/>
        <v>12764</v>
      </c>
      <c r="N59" s="12">
        <v>1449.96</v>
      </c>
      <c r="O59" s="12">
        <v>1297.2</v>
      </c>
      <c r="P59" s="12">
        <v>0.34000000000014552</v>
      </c>
      <c r="Q59" s="12">
        <f t="shared" si="1"/>
        <v>2747.5</v>
      </c>
      <c r="R59" s="12">
        <v>10016.5</v>
      </c>
    </row>
    <row r="60" spans="1:18" x14ac:dyDescent="0.25">
      <c r="A60" s="2" t="s">
        <v>428</v>
      </c>
      <c r="B60" s="1" t="s">
        <v>429</v>
      </c>
      <c r="C60" s="12">
        <v>10954.2</v>
      </c>
      <c r="D60" s="12">
        <v>400</v>
      </c>
      <c r="E60" s="12">
        <v>784</v>
      </c>
      <c r="F60" s="12">
        <v>482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f t="shared" si="0"/>
        <v>12620.2</v>
      </c>
      <c r="N60" s="12">
        <v>1419.24</v>
      </c>
      <c r="O60" s="12">
        <v>1259.74</v>
      </c>
      <c r="P60" s="12">
        <v>0.22000000000116415</v>
      </c>
      <c r="Q60" s="12">
        <f t="shared" si="1"/>
        <v>2679.2000000000012</v>
      </c>
      <c r="R60" s="12">
        <v>9941</v>
      </c>
    </row>
    <row r="61" spans="1:18" x14ac:dyDescent="0.25">
      <c r="A61" s="2" t="s">
        <v>430</v>
      </c>
      <c r="B61" s="1" t="s">
        <v>431</v>
      </c>
      <c r="C61" s="12">
        <v>11668.8</v>
      </c>
      <c r="D61" s="12">
        <v>400</v>
      </c>
      <c r="E61" s="12">
        <v>941</v>
      </c>
      <c r="F61" s="12">
        <v>645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f t="shared" si="0"/>
        <v>13654.8</v>
      </c>
      <c r="N61" s="12">
        <v>1640.22</v>
      </c>
      <c r="O61" s="12">
        <v>1341.92</v>
      </c>
      <c r="P61" s="12">
        <v>0.15999999999985448</v>
      </c>
      <c r="Q61" s="12">
        <f t="shared" si="1"/>
        <v>2982.3</v>
      </c>
      <c r="R61" s="12">
        <v>10672.5</v>
      </c>
    </row>
    <row r="62" spans="1:18" x14ac:dyDescent="0.25">
      <c r="A62" s="14"/>
      <c r="B62" s="6"/>
      <c r="C62" s="6" t="s">
        <v>545</v>
      </c>
      <c r="D62" s="6" t="s">
        <v>545</v>
      </c>
      <c r="E62" s="6" t="s">
        <v>545</v>
      </c>
      <c r="F62" s="6" t="s">
        <v>545</v>
      </c>
      <c r="G62" s="6" t="s">
        <v>545</v>
      </c>
      <c r="H62" s="6" t="s">
        <v>545</v>
      </c>
      <c r="I62" s="6" t="s">
        <v>545</v>
      </c>
      <c r="J62" s="6" t="s">
        <v>545</v>
      </c>
      <c r="K62" s="6" t="s">
        <v>545</v>
      </c>
      <c r="L62" s="6" t="s">
        <v>545</v>
      </c>
      <c r="M62" s="6" t="s">
        <v>545</v>
      </c>
      <c r="N62" s="6" t="s">
        <v>545</v>
      </c>
      <c r="O62" s="6" t="s">
        <v>545</v>
      </c>
      <c r="P62" s="6" t="s">
        <v>545</v>
      </c>
      <c r="Q62" s="6" t="s">
        <v>545</v>
      </c>
      <c r="R62" s="6" t="s">
        <v>545</v>
      </c>
    </row>
    <row r="63" spans="1:18" x14ac:dyDescent="0.25">
      <c r="A63" s="11" t="s">
        <v>536</v>
      </c>
      <c r="C63" s="12"/>
      <c r="M63" s="12"/>
      <c r="Q63" s="12"/>
    </row>
    <row r="64" spans="1:18" x14ac:dyDescent="0.25">
      <c r="A64" s="2" t="s">
        <v>94</v>
      </c>
      <c r="B64" s="1" t="s">
        <v>95</v>
      </c>
      <c r="C64" s="12">
        <v>10953.9</v>
      </c>
      <c r="D64" s="12">
        <v>0</v>
      </c>
      <c r="E64" s="12">
        <v>784</v>
      </c>
      <c r="F64" s="12">
        <v>499</v>
      </c>
      <c r="G64" s="12">
        <v>616.1</v>
      </c>
      <c r="H64" s="12">
        <v>0</v>
      </c>
      <c r="I64" s="12">
        <v>0</v>
      </c>
      <c r="J64" s="12">
        <v>0</v>
      </c>
      <c r="K64" s="12">
        <v>5476</v>
      </c>
      <c r="L64" s="12">
        <v>0</v>
      </c>
      <c r="M64" s="12">
        <f t="shared" ref="M64:M121" si="2">SUM(C64:L64)</f>
        <v>18329</v>
      </c>
      <c r="N64" s="12">
        <v>2638.64</v>
      </c>
      <c r="O64" s="12">
        <v>1259.7</v>
      </c>
      <c r="P64" s="12">
        <v>0.15999999999985448</v>
      </c>
      <c r="Q64" s="12">
        <f t="shared" ref="Q64:Q121" si="3">SUM(N64:P64)</f>
        <v>3898.5</v>
      </c>
      <c r="R64" s="12">
        <v>14430.5</v>
      </c>
    </row>
    <row r="65" spans="1:18" x14ac:dyDescent="0.25">
      <c r="A65" s="2" t="s">
        <v>96</v>
      </c>
      <c r="B65" s="1" t="s">
        <v>97</v>
      </c>
      <c r="C65" s="12">
        <v>10940.71</v>
      </c>
      <c r="D65" s="12">
        <v>0</v>
      </c>
      <c r="E65" s="12">
        <v>784</v>
      </c>
      <c r="F65" s="12">
        <v>499</v>
      </c>
      <c r="G65" s="12">
        <v>616.1</v>
      </c>
      <c r="H65" s="12">
        <v>0</v>
      </c>
      <c r="I65" s="12">
        <v>0</v>
      </c>
      <c r="J65" s="12">
        <v>0</v>
      </c>
      <c r="K65" s="12">
        <v>5476</v>
      </c>
      <c r="L65" s="12">
        <v>0</v>
      </c>
      <c r="M65" s="12">
        <f t="shared" si="2"/>
        <v>18315.809999999998</v>
      </c>
      <c r="N65" s="12">
        <v>2635.82</v>
      </c>
      <c r="O65" s="12">
        <v>1259.7</v>
      </c>
      <c r="P65" s="12">
        <v>-0.21000000000276486</v>
      </c>
      <c r="Q65" s="12">
        <f t="shared" si="3"/>
        <v>3895.3099999999977</v>
      </c>
      <c r="R65" s="12">
        <v>14420.5</v>
      </c>
    </row>
    <row r="66" spans="1:18" x14ac:dyDescent="0.25">
      <c r="A66" s="2" t="s">
        <v>98</v>
      </c>
      <c r="B66" s="1" t="s">
        <v>99</v>
      </c>
      <c r="C66" s="12">
        <v>10953.9</v>
      </c>
      <c r="D66" s="12">
        <v>200</v>
      </c>
      <c r="E66" s="12">
        <v>784</v>
      </c>
      <c r="F66" s="12">
        <v>499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f t="shared" si="2"/>
        <v>12436.9</v>
      </c>
      <c r="N66" s="12">
        <v>1380.08</v>
      </c>
      <c r="O66" s="12">
        <v>1259.7</v>
      </c>
      <c r="P66" s="12">
        <v>0.11999999999898137</v>
      </c>
      <c r="Q66" s="12">
        <f t="shared" si="3"/>
        <v>2639.8999999999987</v>
      </c>
      <c r="R66" s="12">
        <v>9797</v>
      </c>
    </row>
    <row r="67" spans="1:18" x14ac:dyDescent="0.25">
      <c r="A67" s="2" t="s">
        <v>100</v>
      </c>
      <c r="B67" s="1" t="s">
        <v>101</v>
      </c>
      <c r="C67" s="12">
        <v>10953.9</v>
      </c>
      <c r="D67" s="12">
        <v>200</v>
      </c>
      <c r="E67" s="12">
        <v>784</v>
      </c>
      <c r="F67" s="12">
        <v>499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f t="shared" si="2"/>
        <v>12436.9</v>
      </c>
      <c r="N67" s="12">
        <v>1380.08</v>
      </c>
      <c r="O67" s="12">
        <v>1259.7</v>
      </c>
      <c r="P67" s="12">
        <v>0.11999999999898137</v>
      </c>
      <c r="Q67" s="12">
        <f t="shared" si="3"/>
        <v>2639.8999999999987</v>
      </c>
      <c r="R67" s="12">
        <v>9797</v>
      </c>
    </row>
    <row r="68" spans="1:18" x14ac:dyDescent="0.25">
      <c r="A68" s="2" t="s">
        <v>102</v>
      </c>
      <c r="B68" s="1" t="s">
        <v>103</v>
      </c>
      <c r="C68" s="12">
        <v>10588.77</v>
      </c>
      <c r="D68" s="12">
        <v>200</v>
      </c>
      <c r="E68" s="12">
        <v>784</v>
      </c>
      <c r="F68" s="12">
        <v>499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f t="shared" si="2"/>
        <v>12071.77</v>
      </c>
      <c r="N68" s="12">
        <v>1308.03</v>
      </c>
      <c r="O68" s="12">
        <v>1259.7</v>
      </c>
      <c r="P68" s="12">
        <v>4.0000000000873115E-2</v>
      </c>
      <c r="Q68" s="12">
        <f t="shared" si="3"/>
        <v>2567.7700000000009</v>
      </c>
      <c r="R68" s="12">
        <v>9504</v>
      </c>
    </row>
    <row r="69" spans="1:18" x14ac:dyDescent="0.25">
      <c r="A69" s="14"/>
      <c r="B69" s="6"/>
      <c r="C69" s="6" t="s">
        <v>545</v>
      </c>
      <c r="D69" s="6" t="s">
        <v>545</v>
      </c>
      <c r="E69" s="6" t="s">
        <v>545</v>
      </c>
      <c r="F69" s="6" t="s">
        <v>545</v>
      </c>
      <c r="G69" s="6" t="s">
        <v>545</v>
      </c>
      <c r="H69" s="6" t="s">
        <v>545</v>
      </c>
      <c r="I69" s="6" t="s">
        <v>545</v>
      </c>
      <c r="J69" s="6" t="s">
        <v>545</v>
      </c>
      <c r="K69" s="6" t="s">
        <v>545</v>
      </c>
      <c r="L69" s="6" t="s">
        <v>545</v>
      </c>
      <c r="M69" s="6" t="s">
        <v>545</v>
      </c>
      <c r="N69" s="6" t="s">
        <v>545</v>
      </c>
      <c r="O69" s="6" t="s">
        <v>545</v>
      </c>
      <c r="P69" s="6" t="s">
        <v>545</v>
      </c>
      <c r="Q69" s="6" t="s">
        <v>545</v>
      </c>
      <c r="R69" s="6" t="s">
        <v>545</v>
      </c>
    </row>
    <row r="70" spans="1:18" x14ac:dyDescent="0.25">
      <c r="A70" s="11" t="s">
        <v>537</v>
      </c>
      <c r="C70" s="12"/>
      <c r="M70" s="12"/>
      <c r="Q70" s="12"/>
    </row>
    <row r="71" spans="1:18" x14ac:dyDescent="0.25">
      <c r="A71" s="2" t="s">
        <v>104</v>
      </c>
      <c r="B71" s="1" t="s">
        <v>105</v>
      </c>
      <c r="C71" s="12">
        <v>11756.4</v>
      </c>
      <c r="D71" s="12">
        <v>0</v>
      </c>
      <c r="E71" s="12">
        <v>846</v>
      </c>
      <c r="F71" s="12">
        <v>528</v>
      </c>
      <c r="G71" s="12">
        <v>739.32</v>
      </c>
      <c r="H71" s="12">
        <v>0</v>
      </c>
      <c r="I71" s="12">
        <v>0</v>
      </c>
      <c r="J71" s="12">
        <v>0</v>
      </c>
      <c r="K71" s="12">
        <v>5878</v>
      </c>
      <c r="L71" s="12">
        <v>0</v>
      </c>
      <c r="M71" s="12">
        <f t="shared" si="2"/>
        <v>19747.72</v>
      </c>
      <c r="N71" s="12">
        <v>2960.28</v>
      </c>
      <c r="O71" s="12">
        <v>1351.98</v>
      </c>
      <c r="P71" s="12">
        <v>-3.9999999999054126E-2</v>
      </c>
      <c r="Q71" s="12">
        <f t="shared" si="3"/>
        <v>4312.2200000000012</v>
      </c>
      <c r="R71" s="12">
        <v>15435.5</v>
      </c>
    </row>
    <row r="72" spans="1:18" x14ac:dyDescent="0.25">
      <c r="A72" s="2" t="s">
        <v>106</v>
      </c>
      <c r="B72" s="1" t="s">
        <v>107</v>
      </c>
      <c r="C72" s="12">
        <v>11645.619999999999</v>
      </c>
      <c r="D72" s="12">
        <v>0</v>
      </c>
      <c r="E72" s="12">
        <v>784</v>
      </c>
      <c r="F72" s="12">
        <v>449.06</v>
      </c>
      <c r="G72" s="12">
        <v>492.88</v>
      </c>
      <c r="H72" s="12">
        <v>0</v>
      </c>
      <c r="I72" s="12">
        <v>0</v>
      </c>
      <c r="J72" s="12">
        <v>0</v>
      </c>
      <c r="K72" s="12">
        <v>5402</v>
      </c>
      <c r="L72" s="12">
        <v>0</v>
      </c>
      <c r="M72" s="12">
        <f t="shared" si="2"/>
        <v>18773.559999999998</v>
      </c>
      <c r="N72" s="12">
        <v>2343.64</v>
      </c>
      <c r="O72" s="12">
        <v>1259.7</v>
      </c>
      <c r="P72" s="12">
        <v>-0.28000000000247383</v>
      </c>
      <c r="Q72" s="12">
        <f t="shared" si="3"/>
        <v>3603.0599999999977</v>
      </c>
      <c r="R72" s="12">
        <v>15170.5</v>
      </c>
    </row>
    <row r="73" spans="1:18" x14ac:dyDescent="0.25">
      <c r="A73" s="2" t="s">
        <v>108</v>
      </c>
      <c r="B73" s="1" t="s">
        <v>109</v>
      </c>
      <c r="C73" s="12">
        <v>10777.42</v>
      </c>
      <c r="D73" s="12">
        <v>0</v>
      </c>
      <c r="E73" s="12">
        <v>784</v>
      </c>
      <c r="F73" s="12">
        <v>499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f t="shared" si="2"/>
        <v>12060.42</v>
      </c>
      <c r="N73" s="12">
        <v>1299.67</v>
      </c>
      <c r="O73" s="12">
        <v>1259.7</v>
      </c>
      <c r="P73" s="12">
        <v>4.9999999999272404E-2</v>
      </c>
      <c r="Q73" s="12">
        <f t="shared" si="3"/>
        <v>2559.4199999999992</v>
      </c>
      <c r="R73" s="12">
        <v>9501</v>
      </c>
    </row>
    <row r="74" spans="1:18" x14ac:dyDescent="0.25">
      <c r="A74" s="2" t="s">
        <v>110</v>
      </c>
      <c r="B74" s="1" t="s">
        <v>111</v>
      </c>
      <c r="C74" s="12">
        <v>10953.9</v>
      </c>
      <c r="D74" s="12">
        <v>0</v>
      </c>
      <c r="E74" s="12">
        <v>784</v>
      </c>
      <c r="F74" s="12">
        <v>499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f t="shared" si="2"/>
        <v>12236.9</v>
      </c>
      <c r="N74" s="12">
        <v>1337.36</v>
      </c>
      <c r="O74" s="12">
        <v>1259.7</v>
      </c>
      <c r="P74" s="12">
        <v>1307.3400000000001</v>
      </c>
      <c r="Q74" s="12">
        <f t="shared" si="3"/>
        <v>3904.4</v>
      </c>
      <c r="R74" s="12">
        <v>8332.5</v>
      </c>
    </row>
    <row r="75" spans="1:18" x14ac:dyDescent="0.25">
      <c r="A75" s="2" t="s">
        <v>112</v>
      </c>
      <c r="B75" s="1" t="s">
        <v>113</v>
      </c>
      <c r="C75" s="12">
        <v>11746.6</v>
      </c>
      <c r="D75" s="12">
        <v>0</v>
      </c>
      <c r="E75" s="12">
        <v>846</v>
      </c>
      <c r="F75" s="12">
        <v>528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f t="shared" si="2"/>
        <v>13120.6</v>
      </c>
      <c r="N75" s="12">
        <v>1526.13</v>
      </c>
      <c r="O75" s="12">
        <v>1351.98</v>
      </c>
      <c r="P75" s="12">
        <v>2799.99</v>
      </c>
      <c r="Q75" s="12">
        <f t="shared" si="3"/>
        <v>5678.1</v>
      </c>
      <c r="R75" s="12">
        <v>7442.5</v>
      </c>
    </row>
    <row r="76" spans="1:18" x14ac:dyDescent="0.25">
      <c r="A76" s="2" t="s">
        <v>114</v>
      </c>
      <c r="B76" s="1" t="s">
        <v>115</v>
      </c>
      <c r="C76" s="12">
        <v>10953.9</v>
      </c>
      <c r="D76" s="12">
        <v>400</v>
      </c>
      <c r="E76" s="12">
        <v>784</v>
      </c>
      <c r="F76" s="12">
        <v>499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f t="shared" si="2"/>
        <v>12636.9</v>
      </c>
      <c r="N76" s="12">
        <v>1422.8</v>
      </c>
      <c r="O76" s="12">
        <v>1259.7</v>
      </c>
      <c r="P76" s="12">
        <v>-0.1000000000003638</v>
      </c>
      <c r="Q76" s="12">
        <f t="shared" si="3"/>
        <v>2682.3999999999996</v>
      </c>
      <c r="R76" s="12">
        <v>9954.5</v>
      </c>
    </row>
    <row r="77" spans="1:18" x14ac:dyDescent="0.25">
      <c r="A77" s="2" t="s">
        <v>116</v>
      </c>
      <c r="B77" s="1" t="s">
        <v>117</v>
      </c>
      <c r="C77" s="12">
        <v>10953.9</v>
      </c>
      <c r="D77" s="12">
        <v>600</v>
      </c>
      <c r="E77" s="12">
        <v>784</v>
      </c>
      <c r="F77" s="12">
        <v>499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f t="shared" si="2"/>
        <v>12836.9</v>
      </c>
      <c r="N77" s="12">
        <v>1465.52</v>
      </c>
      <c r="O77" s="12">
        <v>1259.7</v>
      </c>
      <c r="P77" s="12">
        <v>0.18000000000029104</v>
      </c>
      <c r="Q77" s="12">
        <f t="shared" si="3"/>
        <v>2725.4000000000005</v>
      </c>
      <c r="R77" s="12">
        <v>10111.5</v>
      </c>
    </row>
    <row r="78" spans="1:18" x14ac:dyDescent="0.25">
      <c r="A78" s="2" t="s">
        <v>406</v>
      </c>
      <c r="B78" s="1" t="s">
        <v>407</v>
      </c>
      <c r="C78" s="12">
        <v>10953.9</v>
      </c>
      <c r="D78" s="12">
        <v>400</v>
      </c>
      <c r="E78" s="12">
        <v>784</v>
      </c>
      <c r="F78" s="12">
        <v>499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f t="shared" si="2"/>
        <v>12636.9</v>
      </c>
      <c r="N78" s="12">
        <v>1422.8</v>
      </c>
      <c r="O78" s="12">
        <v>1259.7</v>
      </c>
      <c r="P78" s="12">
        <v>0.3999999999996362</v>
      </c>
      <c r="Q78" s="12">
        <f t="shared" si="3"/>
        <v>2682.8999999999996</v>
      </c>
      <c r="R78" s="12">
        <v>9954</v>
      </c>
    </row>
    <row r="79" spans="1:18" x14ac:dyDescent="0.25">
      <c r="A79" s="2" t="s">
        <v>432</v>
      </c>
      <c r="B79" s="1" t="s">
        <v>433</v>
      </c>
      <c r="C79" s="12">
        <v>10953.9</v>
      </c>
      <c r="D79" s="12">
        <v>200</v>
      </c>
      <c r="E79" s="12">
        <v>784</v>
      </c>
      <c r="F79" s="12">
        <v>499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f t="shared" si="2"/>
        <v>12436.9</v>
      </c>
      <c r="N79" s="12">
        <v>1380.08</v>
      </c>
      <c r="O79" s="12">
        <v>1259.7</v>
      </c>
      <c r="P79" s="12">
        <v>0.11999999999898137</v>
      </c>
      <c r="Q79" s="12">
        <f t="shared" si="3"/>
        <v>2639.8999999999987</v>
      </c>
      <c r="R79" s="12">
        <v>9797</v>
      </c>
    </row>
    <row r="80" spans="1:18" x14ac:dyDescent="0.25">
      <c r="A80" s="2" t="s">
        <v>434</v>
      </c>
      <c r="B80" s="1" t="s">
        <v>435</v>
      </c>
      <c r="C80" s="12">
        <v>10953.9</v>
      </c>
      <c r="D80" s="12">
        <v>200</v>
      </c>
      <c r="E80" s="12">
        <v>784</v>
      </c>
      <c r="F80" s="12">
        <v>499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f t="shared" si="2"/>
        <v>12436.9</v>
      </c>
      <c r="N80" s="12">
        <v>1380.08</v>
      </c>
      <c r="O80" s="12">
        <v>1259.7</v>
      </c>
      <c r="P80" s="12">
        <v>0.11999999999898137</v>
      </c>
      <c r="Q80" s="12">
        <f t="shared" si="3"/>
        <v>2639.8999999999987</v>
      </c>
      <c r="R80" s="12">
        <v>9797</v>
      </c>
    </row>
    <row r="81" spans="1:18" x14ac:dyDescent="0.25">
      <c r="A81" s="14"/>
      <c r="B81" s="6"/>
      <c r="C81" s="6" t="s">
        <v>545</v>
      </c>
      <c r="D81" s="6" t="s">
        <v>545</v>
      </c>
      <c r="E81" s="6" t="s">
        <v>545</v>
      </c>
      <c r="F81" s="6" t="s">
        <v>545</v>
      </c>
      <c r="G81" s="6" t="s">
        <v>545</v>
      </c>
      <c r="H81" s="6" t="s">
        <v>545</v>
      </c>
      <c r="I81" s="6" t="s">
        <v>545</v>
      </c>
      <c r="J81" s="6" t="s">
        <v>545</v>
      </c>
      <c r="K81" s="6" t="s">
        <v>545</v>
      </c>
      <c r="L81" s="6" t="s">
        <v>545</v>
      </c>
      <c r="M81" s="6" t="s">
        <v>545</v>
      </c>
      <c r="N81" s="6" t="s">
        <v>545</v>
      </c>
      <c r="O81" s="6" t="s">
        <v>545</v>
      </c>
      <c r="P81" s="6" t="s">
        <v>545</v>
      </c>
      <c r="Q81" s="6" t="s">
        <v>545</v>
      </c>
      <c r="R81" s="6" t="s">
        <v>545</v>
      </c>
    </row>
    <row r="82" spans="1:18" x14ac:dyDescent="0.25">
      <c r="A82" s="11" t="s">
        <v>538</v>
      </c>
      <c r="C82" s="12"/>
      <c r="M82" s="12"/>
      <c r="Q82" s="12"/>
    </row>
    <row r="83" spans="1:18" x14ac:dyDescent="0.25">
      <c r="A83" s="2" t="s">
        <v>120</v>
      </c>
      <c r="B83" s="1" t="s">
        <v>121</v>
      </c>
      <c r="C83" s="12">
        <v>11669.1</v>
      </c>
      <c r="D83" s="12">
        <v>400</v>
      </c>
      <c r="E83" s="12">
        <v>788</v>
      </c>
      <c r="F83" s="12">
        <v>468</v>
      </c>
      <c r="G83" s="12">
        <v>739.32</v>
      </c>
      <c r="H83" s="12">
        <v>0</v>
      </c>
      <c r="I83" s="12">
        <v>0</v>
      </c>
      <c r="J83" s="12">
        <v>0</v>
      </c>
      <c r="K83" s="12">
        <v>5834.5</v>
      </c>
      <c r="L83" s="12">
        <v>0</v>
      </c>
      <c r="M83" s="12">
        <f t="shared" si="2"/>
        <v>19898.919999999998</v>
      </c>
      <c r="N83" s="12">
        <v>2993.74</v>
      </c>
      <c r="O83" s="12">
        <v>1341.96</v>
      </c>
      <c r="P83" s="12">
        <v>3277.2199999999975</v>
      </c>
      <c r="Q83" s="12">
        <f t="shared" si="3"/>
        <v>7612.9199999999973</v>
      </c>
      <c r="R83" s="12">
        <v>12286</v>
      </c>
    </row>
    <row r="84" spans="1:18" x14ac:dyDescent="0.25">
      <c r="A84" s="2" t="s">
        <v>122</v>
      </c>
      <c r="B84" s="1" t="s">
        <v>123</v>
      </c>
      <c r="C84" s="12">
        <v>14037.77</v>
      </c>
      <c r="D84" s="12">
        <v>0</v>
      </c>
      <c r="E84" s="12">
        <v>991</v>
      </c>
      <c r="F84" s="12">
        <v>582.9</v>
      </c>
      <c r="G84" s="12">
        <v>739.32</v>
      </c>
      <c r="H84" s="12">
        <v>0</v>
      </c>
      <c r="I84" s="12">
        <v>0</v>
      </c>
      <c r="J84" s="12">
        <v>0</v>
      </c>
      <c r="K84" s="12">
        <v>7026.3</v>
      </c>
      <c r="L84" s="12">
        <v>0</v>
      </c>
      <c r="M84" s="12">
        <f t="shared" si="2"/>
        <v>23377.29</v>
      </c>
      <c r="N84" s="12">
        <v>3787.54</v>
      </c>
      <c r="O84" s="12">
        <v>1616.06</v>
      </c>
      <c r="P84" s="12">
        <v>-0.30999999999767169</v>
      </c>
      <c r="Q84" s="12">
        <f t="shared" si="3"/>
        <v>5403.2900000000027</v>
      </c>
      <c r="R84" s="12">
        <v>17974</v>
      </c>
    </row>
    <row r="85" spans="1:18" x14ac:dyDescent="0.25">
      <c r="A85" s="2" t="s">
        <v>124</v>
      </c>
      <c r="B85" s="1" t="s">
        <v>125</v>
      </c>
      <c r="C85" s="12">
        <v>11790.53</v>
      </c>
      <c r="D85" s="12">
        <v>0</v>
      </c>
      <c r="E85" s="12">
        <v>815</v>
      </c>
      <c r="F85" s="12">
        <v>479.42</v>
      </c>
      <c r="G85" s="12">
        <v>492.88</v>
      </c>
      <c r="H85" s="12">
        <v>0</v>
      </c>
      <c r="I85" s="12">
        <v>0</v>
      </c>
      <c r="J85" s="12">
        <v>0</v>
      </c>
      <c r="K85" s="12">
        <v>6098.5</v>
      </c>
      <c r="L85" s="12">
        <v>0</v>
      </c>
      <c r="M85" s="12">
        <f t="shared" si="2"/>
        <v>19676.330000000002</v>
      </c>
      <c r="N85" s="12">
        <v>2942.07</v>
      </c>
      <c r="O85" s="12">
        <v>1402.66</v>
      </c>
      <c r="P85" s="12">
        <v>8321.1000000000022</v>
      </c>
      <c r="Q85" s="12">
        <f t="shared" si="3"/>
        <v>12665.830000000002</v>
      </c>
      <c r="R85" s="12">
        <v>7010.5</v>
      </c>
    </row>
    <row r="86" spans="1:18" x14ac:dyDescent="0.25">
      <c r="A86" s="2" t="s">
        <v>126</v>
      </c>
      <c r="B86" s="1" t="s">
        <v>127</v>
      </c>
      <c r="C86" s="12">
        <v>10907.1</v>
      </c>
      <c r="D86" s="12">
        <v>400</v>
      </c>
      <c r="E86" s="12">
        <v>717</v>
      </c>
      <c r="F86" s="12">
        <v>447</v>
      </c>
      <c r="G86" s="12">
        <v>616.1</v>
      </c>
      <c r="H86" s="12">
        <v>0</v>
      </c>
      <c r="I86" s="12">
        <v>0</v>
      </c>
      <c r="J86" s="12">
        <v>0</v>
      </c>
      <c r="K86" s="12">
        <v>5453.5</v>
      </c>
      <c r="L86" s="12">
        <v>0</v>
      </c>
      <c r="M86" s="12">
        <f t="shared" si="2"/>
        <v>18540.7</v>
      </c>
      <c r="N86" s="12">
        <v>2684.83</v>
      </c>
      <c r="O86" s="12">
        <v>1254.32</v>
      </c>
      <c r="P86" s="12">
        <v>4797.0500000000011</v>
      </c>
      <c r="Q86" s="12">
        <f t="shared" si="3"/>
        <v>8736.2000000000007</v>
      </c>
      <c r="R86" s="12">
        <v>9804.5</v>
      </c>
    </row>
    <row r="87" spans="1:18" x14ac:dyDescent="0.25">
      <c r="A87" s="2" t="s">
        <v>128</v>
      </c>
      <c r="B87" s="1" t="s">
        <v>129</v>
      </c>
      <c r="C87" s="12">
        <v>12197.1</v>
      </c>
      <c r="D87" s="12">
        <v>400</v>
      </c>
      <c r="E87" s="12">
        <v>815</v>
      </c>
      <c r="F87" s="12">
        <v>496</v>
      </c>
      <c r="G87" s="12">
        <v>513.4</v>
      </c>
      <c r="H87" s="12">
        <v>0</v>
      </c>
      <c r="I87" s="12">
        <v>0</v>
      </c>
      <c r="J87" s="12">
        <v>0</v>
      </c>
      <c r="K87" s="12">
        <v>6098.5</v>
      </c>
      <c r="L87" s="12">
        <v>0</v>
      </c>
      <c r="M87" s="12">
        <f t="shared" si="2"/>
        <v>20520</v>
      </c>
      <c r="N87" s="12">
        <v>3135.96</v>
      </c>
      <c r="O87" s="12">
        <v>1402.68</v>
      </c>
      <c r="P87" s="12">
        <v>9517.86</v>
      </c>
      <c r="Q87" s="12">
        <f t="shared" si="3"/>
        <v>14056.5</v>
      </c>
      <c r="R87" s="12">
        <v>6463.5</v>
      </c>
    </row>
    <row r="88" spans="1:18" x14ac:dyDescent="0.25">
      <c r="A88" s="2" t="s">
        <v>132</v>
      </c>
      <c r="B88" s="1" t="s">
        <v>133</v>
      </c>
      <c r="C88" s="12">
        <v>11279.1</v>
      </c>
      <c r="D88" s="12">
        <v>400</v>
      </c>
      <c r="E88" s="12">
        <v>737</v>
      </c>
      <c r="F88" s="12">
        <v>455</v>
      </c>
      <c r="G88" s="12">
        <v>492.88</v>
      </c>
      <c r="H88" s="12">
        <v>0</v>
      </c>
      <c r="I88" s="12">
        <v>0</v>
      </c>
      <c r="J88" s="12">
        <v>0</v>
      </c>
      <c r="K88" s="12">
        <v>5639.5</v>
      </c>
      <c r="L88" s="12">
        <v>0</v>
      </c>
      <c r="M88" s="12">
        <f t="shared" si="2"/>
        <v>19003.48</v>
      </c>
      <c r="N88" s="12">
        <v>2790.69</v>
      </c>
      <c r="O88" s="12">
        <v>1297.0999999999999</v>
      </c>
      <c r="P88" s="12">
        <v>163.18999999999869</v>
      </c>
      <c r="Q88" s="12">
        <f t="shared" si="3"/>
        <v>4250.9799999999987</v>
      </c>
      <c r="R88" s="12">
        <v>14752.5</v>
      </c>
    </row>
    <row r="89" spans="1:18" x14ac:dyDescent="0.25">
      <c r="A89" s="2" t="s">
        <v>134</v>
      </c>
      <c r="B89" s="1" t="s">
        <v>135</v>
      </c>
      <c r="C89" s="12">
        <v>11279.1</v>
      </c>
      <c r="D89" s="12">
        <v>400</v>
      </c>
      <c r="E89" s="12">
        <v>737</v>
      </c>
      <c r="F89" s="12">
        <v>455</v>
      </c>
      <c r="G89" s="12">
        <v>492.88</v>
      </c>
      <c r="H89" s="12">
        <v>0</v>
      </c>
      <c r="I89" s="12">
        <v>0</v>
      </c>
      <c r="J89" s="12">
        <v>0</v>
      </c>
      <c r="K89" s="12">
        <v>5639.5</v>
      </c>
      <c r="L89" s="12">
        <v>0</v>
      </c>
      <c r="M89" s="12">
        <f t="shared" si="2"/>
        <v>19003.48</v>
      </c>
      <c r="N89" s="12">
        <v>2786.37</v>
      </c>
      <c r="O89" s="12">
        <v>1297.0999999999999</v>
      </c>
      <c r="P89" s="12">
        <v>162.51000000000022</v>
      </c>
      <c r="Q89" s="12">
        <f t="shared" si="3"/>
        <v>4245.9799999999996</v>
      </c>
      <c r="R89" s="12">
        <v>14757.5</v>
      </c>
    </row>
    <row r="90" spans="1:18" x14ac:dyDescent="0.25">
      <c r="A90" s="2" t="s">
        <v>136</v>
      </c>
      <c r="B90" s="1" t="s">
        <v>137</v>
      </c>
      <c r="C90" s="12">
        <v>12941.1</v>
      </c>
      <c r="D90" s="12">
        <v>400</v>
      </c>
      <c r="E90" s="12">
        <v>815</v>
      </c>
      <c r="F90" s="12">
        <v>496</v>
      </c>
      <c r="G90" s="12">
        <v>492.88</v>
      </c>
      <c r="H90" s="12">
        <v>0</v>
      </c>
      <c r="I90" s="12">
        <v>0</v>
      </c>
      <c r="J90" s="12">
        <v>0</v>
      </c>
      <c r="K90" s="12">
        <v>6470</v>
      </c>
      <c r="L90" s="12">
        <v>0</v>
      </c>
      <c r="M90" s="12">
        <f t="shared" si="2"/>
        <v>21614.98</v>
      </c>
      <c r="N90" s="12">
        <v>3385.69</v>
      </c>
      <c r="O90" s="12">
        <v>1488.22</v>
      </c>
      <c r="P90" s="12">
        <v>14186.57</v>
      </c>
      <c r="Q90" s="12">
        <f t="shared" si="3"/>
        <v>19060.48</v>
      </c>
      <c r="R90" s="12">
        <v>2554.5</v>
      </c>
    </row>
    <row r="91" spans="1:18" x14ac:dyDescent="0.25">
      <c r="A91" s="2" t="s">
        <v>138</v>
      </c>
      <c r="B91" s="1" t="s">
        <v>139</v>
      </c>
      <c r="C91" s="12">
        <v>12197.1</v>
      </c>
      <c r="D91" s="12">
        <v>400</v>
      </c>
      <c r="E91" s="12">
        <v>815</v>
      </c>
      <c r="F91" s="12">
        <v>496</v>
      </c>
      <c r="G91" s="12">
        <v>492.88</v>
      </c>
      <c r="H91" s="12">
        <v>0</v>
      </c>
      <c r="I91" s="12">
        <v>0</v>
      </c>
      <c r="J91" s="12">
        <v>0</v>
      </c>
      <c r="K91" s="12">
        <v>6098.5</v>
      </c>
      <c r="L91" s="12">
        <v>0</v>
      </c>
      <c r="M91" s="12">
        <f t="shared" si="2"/>
        <v>20499.48</v>
      </c>
      <c r="N91" s="12">
        <v>3131.36</v>
      </c>
      <c r="O91" s="12">
        <v>1402.68</v>
      </c>
      <c r="P91" s="12">
        <v>4920.9399999999987</v>
      </c>
      <c r="Q91" s="12">
        <f t="shared" si="3"/>
        <v>9454.98</v>
      </c>
      <c r="R91" s="12">
        <v>11044.5</v>
      </c>
    </row>
    <row r="92" spans="1:18" x14ac:dyDescent="0.25">
      <c r="A92" s="2" t="s">
        <v>140</v>
      </c>
      <c r="B92" s="1" t="s">
        <v>141</v>
      </c>
      <c r="C92" s="12">
        <v>12197.1</v>
      </c>
      <c r="D92" s="12">
        <v>400</v>
      </c>
      <c r="E92" s="12">
        <v>815</v>
      </c>
      <c r="F92" s="12">
        <v>496</v>
      </c>
      <c r="G92" s="12">
        <v>492.88</v>
      </c>
      <c r="H92" s="12">
        <v>0</v>
      </c>
      <c r="I92" s="12">
        <v>0</v>
      </c>
      <c r="J92" s="12">
        <v>0</v>
      </c>
      <c r="K92" s="12">
        <v>6098.5</v>
      </c>
      <c r="L92" s="12">
        <v>0</v>
      </c>
      <c r="M92" s="12">
        <f t="shared" si="2"/>
        <v>20499.48</v>
      </c>
      <c r="N92" s="12">
        <v>3131.36</v>
      </c>
      <c r="O92" s="12">
        <v>1402.66</v>
      </c>
      <c r="P92" s="12">
        <v>1750.9599999999991</v>
      </c>
      <c r="Q92" s="12">
        <f t="shared" si="3"/>
        <v>6284.98</v>
      </c>
      <c r="R92" s="12">
        <v>14214.5</v>
      </c>
    </row>
    <row r="93" spans="1:18" x14ac:dyDescent="0.25">
      <c r="A93" s="2" t="s">
        <v>142</v>
      </c>
      <c r="B93" s="1" t="s">
        <v>143</v>
      </c>
      <c r="C93" s="12">
        <v>9147.82</v>
      </c>
      <c r="D93" s="12">
        <v>0</v>
      </c>
      <c r="E93" s="12">
        <v>815</v>
      </c>
      <c r="F93" s="12">
        <v>0</v>
      </c>
      <c r="G93" s="12">
        <v>369.66</v>
      </c>
      <c r="H93" s="12">
        <v>0</v>
      </c>
      <c r="I93" s="12">
        <v>0</v>
      </c>
      <c r="J93" s="12">
        <v>0</v>
      </c>
      <c r="K93" s="12">
        <v>6098.5</v>
      </c>
      <c r="L93" s="12">
        <v>0</v>
      </c>
      <c r="M93" s="12">
        <f t="shared" si="2"/>
        <v>16430.98</v>
      </c>
      <c r="N93" s="12">
        <f>790.94-175.71</f>
        <v>615.23</v>
      </c>
      <c r="O93" s="12">
        <v>1402.66</v>
      </c>
      <c r="P93" s="12">
        <v>5136.09</v>
      </c>
      <c r="Q93" s="12">
        <f t="shared" si="3"/>
        <v>7153.9800000000005</v>
      </c>
      <c r="R93" s="12">
        <v>9277</v>
      </c>
    </row>
    <row r="94" spans="1:18" x14ac:dyDescent="0.25">
      <c r="A94" s="2" t="s">
        <v>144</v>
      </c>
      <c r="B94" s="1" t="s">
        <v>145</v>
      </c>
      <c r="C94" s="12">
        <v>11279.1</v>
      </c>
      <c r="D94" s="12">
        <v>400</v>
      </c>
      <c r="E94" s="12">
        <v>737</v>
      </c>
      <c r="F94" s="12">
        <v>455</v>
      </c>
      <c r="G94" s="12">
        <v>369.66</v>
      </c>
      <c r="H94" s="12">
        <v>0</v>
      </c>
      <c r="I94" s="12">
        <v>0</v>
      </c>
      <c r="J94" s="12">
        <v>0</v>
      </c>
      <c r="K94" s="12">
        <v>5639.5</v>
      </c>
      <c r="L94" s="12">
        <v>0</v>
      </c>
      <c r="M94" s="12">
        <f t="shared" si="2"/>
        <v>18880.260000000002</v>
      </c>
      <c r="N94" s="12">
        <v>2763.05</v>
      </c>
      <c r="O94" s="12">
        <v>1297.0999999999999</v>
      </c>
      <c r="P94" s="12">
        <v>162.6100000000024</v>
      </c>
      <c r="Q94" s="12">
        <f t="shared" si="3"/>
        <v>4222.760000000002</v>
      </c>
      <c r="R94" s="12">
        <v>14657.5</v>
      </c>
    </row>
    <row r="95" spans="1:18" x14ac:dyDescent="0.25">
      <c r="A95" s="2" t="s">
        <v>146</v>
      </c>
      <c r="B95" s="1" t="s">
        <v>147</v>
      </c>
      <c r="C95" s="12">
        <v>12197.1</v>
      </c>
      <c r="D95" s="12">
        <v>400</v>
      </c>
      <c r="E95" s="12">
        <v>815</v>
      </c>
      <c r="F95" s="12">
        <v>496</v>
      </c>
      <c r="G95" s="12">
        <v>369.66</v>
      </c>
      <c r="H95" s="12">
        <v>0</v>
      </c>
      <c r="I95" s="12">
        <v>0</v>
      </c>
      <c r="J95" s="12">
        <v>0</v>
      </c>
      <c r="K95" s="12">
        <v>6098.5</v>
      </c>
      <c r="L95" s="12">
        <v>0</v>
      </c>
      <c r="M95" s="12">
        <f t="shared" si="2"/>
        <v>20376.260000000002</v>
      </c>
      <c r="N95" s="12">
        <v>3103.71</v>
      </c>
      <c r="O95" s="12">
        <v>1402.66</v>
      </c>
      <c r="P95" s="12">
        <v>162.89000000000306</v>
      </c>
      <c r="Q95" s="12">
        <f t="shared" si="3"/>
        <v>4669.2600000000029</v>
      </c>
      <c r="R95" s="12">
        <v>15707</v>
      </c>
    </row>
    <row r="96" spans="1:18" x14ac:dyDescent="0.25">
      <c r="A96" s="2" t="s">
        <v>148</v>
      </c>
      <c r="B96" s="1" t="s">
        <v>149</v>
      </c>
      <c r="C96" s="12">
        <v>12197.1</v>
      </c>
      <c r="D96" s="12">
        <v>200</v>
      </c>
      <c r="E96" s="12">
        <v>815</v>
      </c>
      <c r="F96" s="12">
        <v>496</v>
      </c>
      <c r="G96" s="12">
        <v>246.44</v>
      </c>
      <c r="H96" s="12">
        <v>0</v>
      </c>
      <c r="I96" s="12">
        <v>0</v>
      </c>
      <c r="J96" s="12">
        <v>0</v>
      </c>
      <c r="K96" s="12">
        <v>6098.5</v>
      </c>
      <c r="L96" s="12">
        <v>0</v>
      </c>
      <c r="M96" s="12">
        <f t="shared" si="2"/>
        <v>20053.04</v>
      </c>
      <c r="N96" s="12">
        <v>3029.02</v>
      </c>
      <c r="O96" s="12">
        <v>1402.66</v>
      </c>
      <c r="P96" s="12">
        <v>5073.8600000000006</v>
      </c>
      <c r="Q96" s="12">
        <f t="shared" si="3"/>
        <v>9505.5400000000009</v>
      </c>
      <c r="R96" s="12">
        <v>10547.5</v>
      </c>
    </row>
    <row r="97" spans="1:18" x14ac:dyDescent="0.25">
      <c r="A97" s="2" t="s">
        <v>150</v>
      </c>
      <c r="B97" s="1" t="s">
        <v>151</v>
      </c>
      <c r="C97" s="12">
        <v>11279.1</v>
      </c>
      <c r="D97" s="12">
        <v>400</v>
      </c>
      <c r="E97" s="12">
        <v>737</v>
      </c>
      <c r="F97" s="12">
        <v>455</v>
      </c>
      <c r="G97" s="12">
        <v>246.44</v>
      </c>
      <c r="H97" s="12">
        <v>0</v>
      </c>
      <c r="I97" s="12">
        <v>0</v>
      </c>
      <c r="J97" s="12">
        <v>0</v>
      </c>
      <c r="K97" s="12">
        <v>5639.5</v>
      </c>
      <c r="L97" s="12">
        <v>751.94</v>
      </c>
      <c r="M97" s="12">
        <f t="shared" si="2"/>
        <v>19508.98</v>
      </c>
      <c r="N97" s="12">
        <v>2823.83</v>
      </c>
      <c r="O97" s="12">
        <v>1297.0999999999999</v>
      </c>
      <c r="P97" s="12">
        <v>4890.5499999999993</v>
      </c>
      <c r="Q97" s="12">
        <f t="shared" si="3"/>
        <v>9011.48</v>
      </c>
      <c r="R97" s="12">
        <v>10497.5</v>
      </c>
    </row>
    <row r="98" spans="1:18" x14ac:dyDescent="0.25">
      <c r="A98" s="2" t="s">
        <v>152</v>
      </c>
      <c r="B98" s="1" t="s">
        <v>153</v>
      </c>
      <c r="C98" s="12">
        <v>10907.1</v>
      </c>
      <c r="D98" s="12">
        <v>200</v>
      </c>
      <c r="E98" s="12">
        <v>717</v>
      </c>
      <c r="F98" s="12">
        <v>447</v>
      </c>
      <c r="G98" s="12">
        <v>246.44</v>
      </c>
      <c r="H98" s="12">
        <v>0</v>
      </c>
      <c r="I98" s="12">
        <v>0</v>
      </c>
      <c r="J98" s="12">
        <v>0</v>
      </c>
      <c r="K98" s="12">
        <v>5453.5</v>
      </c>
      <c r="L98" s="12">
        <v>0</v>
      </c>
      <c r="M98" s="12">
        <f t="shared" si="2"/>
        <v>17971.04</v>
      </c>
      <c r="N98" s="12">
        <v>2562.1799999999998</v>
      </c>
      <c r="O98" s="12">
        <v>1254.32</v>
      </c>
      <c r="P98" s="12">
        <v>3429.0400000000009</v>
      </c>
      <c r="Q98" s="12">
        <f t="shared" si="3"/>
        <v>7245.5400000000009</v>
      </c>
      <c r="R98" s="12">
        <v>10725.5</v>
      </c>
    </row>
    <row r="99" spans="1:18" x14ac:dyDescent="0.25">
      <c r="A99" s="2" t="s">
        <v>154</v>
      </c>
      <c r="B99" s="1" t="s">
        <v>155</v>
      </c>
      <c r="C99" s="12">
        <v>12197.1</v>
      </c>
      <c r="D99" s="12">
        <v>200</v>
      </c>
      <c r="E99" s="12">
        <v>788</v>
      </c>
      <c r="F99" s="12">
        <v>468</v>
      </c>
      <c r="G99" s="12">
        <v>0</v>
      </c>
      <c r="H99" s="12">
        <v>0</v>
      </c>
      <c r="I99" s="12">
        <v>0</v>
      </c>
      <c r="J99" s="12">
        <v>0</v>
      </c>
      <c r="K99" s="12">
        <v>6098.55</v>
      </c>
      <c r="L99" s="12">
        <v>0</v>
      </c>
      <c r="M99" s="12">
        <f t="shared" si="2"/>
        <v>19751.650000000001</v>
      </c>
      <c r="N99" s="12">
        <v>2965.7</v>
      </c>
      <c r="O99" s="12">
        <v>1402.66</v>
      </c>
      <c r="P99" s="12">
        <v>4476.7900000000009</v>
      </c>
      <c r="Q99" s="12">
        <f t="shared" si="3"/>
        <v>8845.1500000000015</v>
      </c>
      <c r="R99" s="12">
        <v>10906.5</v>
      </c>
    </row>
    <row r="100" spans="1:18" x14ac:dyDescent="0.25">
      <c r="A100" s="2" t="s">
        <v>156</v>
      </c>
      <c r="B100" s="1" t="s">
        <v>157</v>
      </c>
      <c r="C100" s="12">
        <v>12197.1</v>
      </c>
      <c r="D100" s="12">
        <v>200</v>
      </c>
      <c r="E100" s="12">
        <v>815</v>
      </c>
      <c r="F100" s="12">
        <v>496</v>
      </c>
      <c r="G100" s="12">
        <v>0</v>
      </c>
      <c r="H100" s="12">
        <v>0</v>
      </c>
      <c r="I100" s="12">
        <v>0</v>
      </c>
      <c r="J100" s="12">
        <v>0</v>
      </c>
      <c r="K100" s="12">
        <v>6098.5</v>
      </c>
      <c r="L100" s="12">
        <v>0</v>
      </c>
      <c r="M100" s="12">
        <f t="shared" si="2"/>
        <v>19806.599999999999</v>
      </c>
      <c r="N100" s="12">
        <v>2973.72</v>
      </c>
      <c r="O100" s="12">
        <v>1402.66</v>
      </c>
      <c r="P100" s="12">
        <v>5972.2199999999975</v>
      </c>
      <c r="Q100" s="12">
        <f t="shared" si="3"/>
        <v>10348.599999999999</v>
      </c>
      <c r="R100" s="12">
        <v>9458</v>
      </c>
    </row>
    <row r="101" spans="1:18" x14ac:dyDescent="0.25">
      <c r="A101" s="2" t="s">
        <v>158</v>
      </c>
      <c r="B101" s="1" t="s">
        <v>159</v>
      </c>
      <c r="C101" s="12">
        <v>11669.1</v>
      </c>
      <c r="D101" s="12">
        <v>400</v>
      </c>
      <c r="E101" s="12">
        <v>788</v>
      </c>
      <c r="F101" s="12">
        <v>468</v>
      </c>
      <c r="G101" s="12">
        <v>0</v>
      </c>
      <c r="H101" s="12">
        <v>0</v>
      </c>
      <c r="I101" s="12">
        <v>0</v>
      </c>
      <c r="J101" s="12">
        <v>0</v>
      </c>
      <c r="K101" s="12">
        <v>5834.5</v>
      </c>
      <c r="L101" s="12">
        <v>0</v>
      </c>
      <c r="M101" s="12">
        <f t="shared" si="2"/>
        <v>19159.599999999999</v>
      </c>
      <c r="N101" s="12">
        <v>2827.83</v>
      </c>
      <c r="O101" s="12">
        <v>1341.94</v>
      </c>
      <c r="P101" s="12">
        <v>5700.3299999999981</v>
      </c>
      <c r="Q101" s="12">
        <f t="shared" si="3"/>
        <v>9870.0999999999985</v>
      </c>
      <c r="R101" s="12">
        <v>9289.5</v>
      </c>
    </row>
    <row r="102" spans="1:18" x14ac:dyDescent="0.25">
      <c r="A102" s="2" t="s">
        <v>160</v>
      </c>
      <c r="B102" s="1" t="s">
        <v>161</v>
      </c>
      <c r="C102" s="12">
        <v>15675</v>
      </c>
      <c r="D102" s="12">
        <v>0</v>
      </c>
      <c r="E102" s="12">
        <v>1128</v>
      </c>
      <c r="F102" s="12">
        <v>703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f t="shared" si="2"/>
        <v>17506</v>
      </c>
      <c r="N102" s="12">
        <v>2462.84</v>
      </c>
      <c r="O102" s="12">
        <v>1802.62</v>
      </c>
      <c r="P102" s="12">
        <v>2986.0400000000009</v>
      </c>
      <c r="Q102" s="12">
        <f t="shared" si="3"/>
        <v>7251.5000000000009</v>
      </c>
      <c r="R102" s="12">
        <v>10254.5</v>
      </c>
    </row>
    <row r="103" spans="1:18" x14ac:dyDescent="0.25">
      <c r="A103" s="2" t="s">
        <v>162</v>
      </c>
      <c r="B103" s="1" t="s">
        <v>163</v>
      </c>
      <c r="C103" s="12">
        <v>12197.1</v>
      </c>
      <c r="D103" s="12">
        <v>200</v>
      </c>
      <c r="E103" s="12">
        <v>788</v>
      </c>
      <c r="F103" s="12">
        <v>468</v>
      </c>
      <c r="G103" s="12">
        <v>0</v>
      </c>
      <c r="H103" s="12">
        <v>0</v>
      </c>
      <c r="I103" s="12">
        <v>0</v>
      </c>
      <c r="J103" s="12">
        <v>0</v>
      </c>
      <c r="K103" s="12">
        <v>6098.5</v>
      </c>
      <c r="L103" s="12">
        <v>813.14</v>
      </c>
      <c r="M103" s="12">
        <f t="shared" si="2"/>
        <v>20564.739999999998</v>
      </c>
      <c r="N103" s="12">
        <v>3061.31</v>
      </c>
      <c r="O103" s="12">
        <v>1402.66</v>
      </c>
      <c r="P103" s="12">
        <v>171.7699999999968</v>
      </c>
      <c r="Q103" s="12">
        <f t="shared" si="3"/>
        <v>4635.7399999999971</v>
      </c>
      <c r="R103" s="12">
        <v>15929</v>
      </c>
    </row>
    <row r="104" spans="1:18" x14ac:dyDescent="0.25">
      <c r="A104" s="2" t="s">
        <v>164</v>
      </c>
      <c r="B104" s="1" t="s">
        <v>165</v>
      </c>
      <c r="C104" s="12">
        <v>11279.1</v>
      </c>
      <c r="D104" s="12">
        <v>400</v>
      </c>
      <c r="E104" s="12">
        <v>737</v>
      </c>
      <c r="F104" s="12">
        <v>455</v>
      </c>
      <c r="G104" s="12">
        <v>0</v>
      </c>
      <c r="H104" s="12">
        <v>0</v>
      </c>
      <c r="I104" s="12">
        <v>0</v>
      </c>
      <c r="J104" s="12">
        <v>0</v>
      </c>
      <c r="K104" s="12">
        <v>5339.5</v>
      </c>
      <c r="L104" s="12">
        <v>0</v>
      </c>
      <c r="M104" s="12">
        <f t="shared" si="2"/>
        <v>18210.599999999999</v>
      </c>
      <c r="N104" s="12">
        <v>2613.35</v>
      </c>
      <c r="O104" s="12">
        <v>1297.06</v>
      </c>
      <c r="P104" s="12">
        <v>163.18999999999869</v>
      </c>
      <c r="Q104" s="12">
        <f t="shared" si="3"/>
        <v>4073.5999999999985</v>
      </c>
      <c r="R104" s="12">
        <v>14137</v>
      </c>
    </row>
    <row r="105" spans="1:18" x14ac:dyDescent="0.25">
      <c r="A105" s="2" t="s">
        <v>436</v>
      </c>
      <c r="B105" s="1" t="s">
        <v>459</v>
      </c>
      <c r="C105" s="12">
        <v>11669.1</v>
      </c>
      <c r="D105" s="12">
        <v>0</v>
      </c>
      <c r="E105" s="12">
        <v>788</v>
      </c>
      <c r="F105" s="12">
        <v>468</v>
      </c>
      <c r="G105" s="12">
        <v>0</v>
      </c>
      <c r="H105" s="12">
        <v>0</v>
      </c>
      <c r="I105" s="12">
        <v>0</v>
      </c>
      <c r="J105" s="12">
        <v>0</v>
      </c>
      <c r="K105" s="12">
        <v>1112.05</v>
      </c>
      <c r="L105" s="12">
        <v>0</v>
      </c>
      <c r="M105" s="12">
        <f t="shared" si="2"/>
        <v>14037.15</v>
      </c>
      <c r="N105" s="12">
        <v>1721.9</v>
      </c>
      <c r="O105" s="12">
        <v>1341.94</v>
      </c>
      <c r="P105" s="12">
        <v>-0.19000000000050932</v>
      </c>
      <c r="Q105" s="12">
        <f t="shared" si="3"/>
        <v>3063.6499999999996</v>
      </c>
      <c r="R105" s="12">
        <v>10973.5</v>
      </c>
    </row>
    <row r="106" spans="1:18" x14ac:dyDescent="0.25">
      <c r="A106" s="14"/>
      <c r="B106" s="6"/>
      <c r="C106" s="6" t="s">
        <v>545</v>
      </c>
      <c r="D106" s="6" t="s">
        <v>545</v>
      </c>
      <c r="E106" s="6" t="s">
        <v>545</v>
      </c>
      <c r="F106" s="6" t="s">
        <v>545</v>
      </c>
      <c r="G106" s="6" t="s">
        <v>545</v>
      </c>
      <c r="H106" s="6" t="s">
        <v>545</v>
      </c>
      <c r="I106" s="6" t="s">
        <v>545</v>
      </c>
      <c r="J106" s="6" t="s">
        <v>545</v>
      </c>
      <c r="K106" s="6" t="s">
        <v>545</v>
      </c>
      <c r="L106" s="6" t="s">
        <v>545</v>
      </c>
      <c r="M106" s="6" t="s">
        <v>545</v>
      </c>
      <c r="N106" s="6" t="s">
        <v>545</v>
      </c>
      <c r="O106" s="6" t="s">
        <v>545</v>
      </c>
      <c r="P106" s="6" t="s">
        <v>545</v>
      </c>
      <c r="Q106" s="6" t="s">
        <v>545</v>
      </c>
      <c r="R106" s="6" t="s">
        <v>545</v>
      </c>
    </row>
    <row r="107" spans="1:18" x14ac:dyDescent="0.25">
      <c r="A107" s="11" t="s">
        <v>539</v>
      </c>
      <c r="C107" s="12"/>
      <c r="M107" s="12"/>
      <c r="Q107" s="12"/>
    </row>
    <row r="108" spans="1:18" x14ac:dyDescent="0.25">
      <c r="A108" s="2" t="s">
        <v>166</v>
      </c>
      <c r="B108" s="1" t="s">
        <v>167</v>
      </c>
      <c r="C108" s="12">
        <v>12038.1</v>
      </c>
      <c r="D108" s="12">
        <v>400</v>
      </c>
      <c r="E108" s="12">
        <v>802</v>
      </c>
      <c r="F108" s="12">
        <v>482</v>
      </c>
      <c r="G108" s="12">
        <v>739.32</v>
      </c>
      <c r="H108" s="12">
        <v>0</v>
      </c>
      <c r="I108" s="12">
        <v>0</v>
      </c>
      <c r="J108" s="12">
        <v>0</v>
      </c>
      <c r="K108" s="12">
        <v>6019</v>
      </c>
      <c r="L108" s="12">
        <v>802.52</v>
      </c>
      <c r="M108" s="12">
        <f t="shared" si="2"/>
        <v>21282.94</v>
      </c>
      <c r="N108" s="12">
        <v>3220.59</v>
      </c>
      <c r="O108" s="12">
        <v>1384.38</v>
      </c>
      <c r="P108" s="12">
        <v>5989.4699999999975</v>
      </c>
      <c r="Q108" s="12">
        <f t="shared" si="3"/>
        <v>10594.439999999999</v>
      </c>
      <c r="R108" s="12">
        <v>10688.5</v>
      </c>
    </row>
    <row r="109" spans="1:18" x14ac:dyDescent="0.25">
      <c r="A109" s="2" t="s">
        <v>168</v>
      </c>
      <c r="B109" s="1" t="s">
        <v>169</v>
      </c>
      <c r="C109" s="12">
        <v>11218</v>
      </c>
      <c r="D109" s="12">
        <v>0</v>
      </c>
      <c r="E109" s="12">
        <v>737</v>
      </c>
      <c r="F109" s="12">
        <v>455</v>
      </c>
      <c r="G109" s="12">
        <v>739.32</v>
      </c>
      <c r="H109" s="12">
        <v>0</v>
      </c>
      <c r="I109" s="12">
        <v>0</v>
      </c>
      <c r="J109" s="12">
        <v>0</v>
      </c>
      <c r="K109" s="12">
        <v>5639.5</v>
      </c>
      <c r="L109" s="12">
        <v>0</v>
      </c>
      <c r="M109" s="12">
        <f t="shared" si="2"/>
        <v>18788.82</v>
      </c>
      <c r="N109" s="12">
        <v>2741.86</v>
      </c>
      <c r="O109" s="12">
        <v>1297.0999999999999</v>
      </c>
      <c r="P109" s="12">
        <v>162.86000000000058</v>
      </c>
      <c r="Q109" s="12">
        <f t="shared" si="3"/>
        <v>4201.8200000000006</v>
      </c>
      <c r="R109" s="12">
        <v>14587</v>
      </c>
    </row>
    <row r="110" spans="1:18" x14ac:dyDescent="0.25">
      <c r="A110" s="2" t="s">
        <v>170</v>
      </c>
      <c r="B110" s="1" t="s">
        <v>171</v>
      </c>
      <c r="C110" s="12">
        <v>11279.1</v>
      </c>
      <c r="D110" s="12">
        <v>0</v>
      </c>
      <c r="E110" s="12">
        <v>737</v>
      </c>
      <c r="F110" s="12">
        <v>455</v>
      </c>
      <c r="G110" s="12">
        <v>616.79999999999995</v>
      </c>
      <c r="H110" s="12">
        <v>0</v>
      </c>
      <c r="I110" s="12">
        <v>0</v>
      </c>
      <c r="J110" s="12">
        <v>0</v>
      </c>
      <c r="K110" s="12">
        <v>5639.5</v>
      </c>
      <c r="L110" s="12">
        <v>751.94</v>
      </c>
      <c r="M110" s="12">
        <f t="shared" si="2"/>
        <v>19479.34</v>
      </c>
      <c r="N110" s="12">
        <v>2817.17</v>
      </c>
      <c r="O110" s="12">
        <v>1297.0999999999999</v>
      </c>
      <c r="P110" s="12">
        <v>162.56999999999971</v>
      </c>
      <c r="Q110" s="12">
        <f t="shared" si="3"/>
        <v>4276.84</v>
      </c>
      <c r="R110" s="12">
        <v>15202.5</v>
      </c>
    </row>
    <row r="111" spans="1:18" x14ac:dyDescent="0.25">
      <c r="A111" s="2" t="s">
        <v>172</v>
      </c>
      <c r="B111" s="1" t="s">
        <v>173</v>
      </c>
      <c r="C111" s="12">
        <v>11279.1</v>
      </c>
      <c r="D111" s="12">
        <v>0</v>
      </c>
      <c r="E111" s="12">
        <v>737</v>
      </c>
      <c r="F111" s="12">
        <v>455</v>
      </c>
      <c r="G111" s="12">
        <v>739.32</v>
      </c>
      <c r="H111" s="12">
        <v>0</v>
      </c>
      <c r="I111" s="12">
        <v>0</v>
      </c>
      <c r="J111" s="12">
        <v>0</v>
      </c>
      <c r="K111" s="12">
        <v>5639.5</v>
      </c>
      <c r="L111" s="12">
        <v>751.94</v>
      </c>
      <c r="M111" s="12">
        <f t="shared" si="2"/>
        <v>19601.859999999997</v>
      </c>
      <c r="N111" s="12">
        <v>2844.66</v>
      </c>
      <c r="O111" s="12">
        <v>1297.0999999999999</v>
      </c>
      <c r="P111" s="12">
        <v>6342.5999999999967</v>
      </c>
      <c r="Q111" s="12">
        <f t="shared" si="3"/>
        <v>10484.359999999997</v>
      </c>
      <c r="R111" s="12">
        <v>9117.5</v>
      </c>
    </row>
    <row r="112" spans="1:18" x14ac:dyDescent="0.25">
      <c r="A112" s="2" t="s">
        <v>174</v>
      </c>
      <c r="B112" s="1" t="s">
        <v>175</v>
      </c>
      <c r="C112" s="12">
        <v>11279.1</v>
      </c>
      <c r="D112" s="12">
        <v>400</v>
      </c>
      <c r="E112" s="12">
        <v>737</v>
      </c>
      <c r="F112" s="12">
        <v>455</v>
      </c>
      <c r="G112" s="12">
        <v>616.1</v>
      </c>
      <c r="H112" s="12">
        <v>0</v>
      </c>
      <c r="I112" s="12">
        <v>0</v>
      </c>
      <c r="J112" s="12">
        <v>0</v>
      </c>
      <c r="K112" s="12">
        <v>5639.5</v>
      </c>
      <c r="L112" s="12">
        <v>3490.44</v>
      </c>
      <c r="M112" s="12">
        <f t="shared" si="2"/>
        <v>22617.14</v>
      </c>
      <c r="N112" s="12">
        <v>3614.16</v>
      </c>
      <c r="O112" s="12">
        <v>1297.0999999999999</v>
      </c>
      <c r="P112" s="12">
        <v>3199.8799999999974</v>
      </c>
      <c r="Q112" s="12">
        <f t="shared" si="3"/>
        <v>8111.1399999999976</v>
      </c>
      <c r="R112" s="12">
        <v>14506</v>
      </c>
    </row>
    <row r="113" spans="1:18" x14ac:dyDescent="0.25">
      <c r="A113" s="2" t="s">
        <v>176</v>
      </c>
      <c r="B113" s="1" t="s">
        <v>177</v>
      </c>
      <c r="C113" s="12">
        <v>11277.53</v>
      </c>
      <c r="D113" s="12">
        <v>0</v>
      </c>
      <c r="E113" s="12">
        <v>737</v>
      </c>
      <c r="F113" s="12">
        <v>455</v>
      </c>
      <c r="G113" s="12">
        <v>616.1</v>
      </c>
      <c r="H113" s="12">
        <v>0</v>
      </c>
      <c r="I113" s="12">
        <v>0</v>
      </c>
      <c r="J113" s="12">
        <v>0</v>
      </c>
      <c r="K113" s="12">
        <v>5639.5</v>
      </c>
      <c r="L113" s="12">
        <v>751.94</v>
      </c>
      <c r="M113" s="12">
        <f t="shared" si="2"/>
        <v>19477.07</v>
      </c>
      <c r="N113" s="12">
        <v>2816.64</v>
      </c>
      <c r="O113" s="12">
        <v>1297.0999999999999</v>
      </c>
      <c r="P113" s="12">
        <v>8583.83</v>
      </c>
      <c r="Q113" s="12">
        <f t="shared" si="3"/>
        <v>12697.57</v>
      </c>
      <c r="R113" s="12">
        <v>6779.5</v>
      </c>
    </row>
    <row r="114" spans="1:18" x14ac:dyDescent="0.25">
      <c r="A114" s="2" t="s">
        <v>178</v>
      </c>
      <c r="B114" s="1" t="s">
        <v>179</v>
      </c>
      <c r="C114" s="12">
        <v>12038.1</v>
      </c>
      <c r="D114" s="12">
        <v>200</v>
      </c>
      <c r="E114" s="12">
        <v>802</v>
      </c>
      <c r="F114" s="12">
        <v>482</v>
      </c>
      <c r="G114" s="12">
        <v>616.1</v>
      </c>
      <c r="H114" s="12">
        <v>0</v>
      </c>
      <c r="I114" s="12">
        <v>0</v>
      </c>
      <c r="J114" s="12">
        <v>0</v>
      </c>
      <c r="K114" s="12">
        <v>6019</v>
      </c>
      <c r="L114" s="12">
        <v>1203.81</v>
      </c>
      <c r="M114" s="12">
        <f t="shared" si="2"/>
        <v>21361.010000000002</v>
      </c>
      <c r="N114" s="12">
        <v>3239.62</v>
      </c>
      <c r="O114" s="12">
        <v>1384.38</v>
      </c>
      <c r="P114" s="12">
        <v>5872.510000000002</v>
      </c>
      <c r="Q114" s="12">
        <f t="shared" si="3"/>
        <v>10496.510000000002</v>
      </c>
      <c r="R114" s="12">
        <v>10864.5</v>
      </c>
    </row>
    <row r="115" spans="1:18" x14ac:dyDescent="0.25">
      <c r="A115" s="2" t="s">
        <v>180</v>
      </c>
      <c r="B115" s="1" t="s">
        <v>181</v>
      </c>
      <c r="C115" s="12">
        <v>11279.1</v>
      </c>
      <c r="D115" s="12">
        <v>400</v>
      </c>
      <c r="E115" s="12">
        <v>737</v>
      </c>
      <c r="F115" s="12">
        <v>455</v>
      </c>
      <c r="G115" s="12">
        <v>616.1</v>
      </c>
      <c r="H115" s="12">
        <v>0</v>
      </c>
      <c r="I115" s="12">
        <v>0</v>
      </c>
      <c r="J115" s="12">
        <v>0</v>
      </c>
      <c r="K115" s="12">
        <v>5639.5</v>
      </c>
      <c r="L115" s="12">
        <v>0</v>
      </c>
      <c r="M115" s="12">
        <f t="shared" si="2"/>
        <v>19126.7</v>
      </c>
      <c r="N115" s="12">
        <v>2818.34</v>
      </c>
      <c r="O115" s="12">
        <v>1297.0999999999999</v>
      </c>
      <c r="P115" s="12">
        <v>5656.76</v>
      </c>
      <c r="Q115" s="12">
        <f t="shared" si="3"/>
        <v>9772.2000000000007</v>
      </c>
      <c r="R115" s="12">
        <v>9354.5</v>
      </c>
    </row>
    <row r="116" spans="1:18" x14ac:dyDescent="0.25">
      <c r="A116" s="2" t="s">
        <v>182</v>
      </c>
      <c r="B116" s="1" t="s">
        <v>183</v>
      </c>
      <c r="C116" s="12">
        <v>11279.1</v>
      </c>
      <c r="D116" s="12">
        <v>400</v>
      </c>
      <c r="E116" s="12">
        <v>737</v>
      </c>
      <c r="F116" s="12">
        <v>455</v>
      </c>
      <c r="G116" s="12">
        <v>369.66</v>
      </c>
      <c r="H116" s="12">
        <v>0</v>
      </c>
      <c r="I116" s="12">
        <v>0</v>
      </c>
      <c r="J116" s="12">
        <v>0</v>
      </c>
      <c r="K116" s="12">
        <v>5639.5</v>
      </c>
      <c r="L116" s="12">
        <v>0</v>
      </c>
      <c r="M116" s="12">
        <f t="shared" si="2"/>
        <v>18880.260000000002</v>
      </c>
      <c r="N116" s="12">
        <v>2763.05</v>
      </c>
      <c r="O116" s="12">
        <v>1297.0999999999999</v>
      </c>
      <c r="P116" s="12">
        <v>6254.1100000000024</v>
      </c>
      <c r="Q116" s="12">
        <f t="shared" si="3"/>
        <v>10314.260000000002</v>
      </c>
      <c r="R116" s="12">
        <v>8566</v>
      </c>
    </row>
    <row r="117" spans="1:18" x14ac:dyDescent="0.25">
      <c r="A117" s="2" t="s">
        <v>184</v>
      </c>
      <c r="B117" s="1" t="s">
        <v>185</v>
      </c>
      <c r="C117" s="12">
        <v>11138.75</v>
      </c>
      <c r="D117" s="12">
        <v>200</v>
      </c>
      <c r="E117" s="12">
        <v>737</v>
      </c>
      <c r="F117" s="12">
        <v>455</v>
      </c>
      <c r="G117" s="12">
        <v>369.66</v>
      </c>
      <c r="H117" s="12">
        <v>0</v>
      </c>
      <c r="I117" s="12">
        <v>0</v>
      </c>
      <c r="J117" s="12">
        <v>0</v>
      </c>
      <c r="K117" s="12">
        <v>5639.5</v>
      </c>
      <c r="L117" s="12">
        <v>0</v>
      </c>
      <c r="M117" s="12">
        <f t="shared" si="2"/>
        <v>18539.91</v>
      </c>
      <c r="N117" s="12">
        <v>2683.69</v>
      </c>
      <c r="O117" s="12">
        <v>1294.44</v>
      </c>
      <c r="P117" s="12">
        <v>5490.2799999999988</v>
      </c>
      <c r="Q117" s="12">
        <f t="shared" si="3"/>
        <v>9468.41</v>
      </c>
      <c r="R117" s="12">
        <v>9071.5</v>
      </c>
    </row>
    <row r="118" spans="1:18" x14ac:dyDescent="0.25">
      <c r="A118" s="2" t="s">
        <v>186</v>
      </c>
      <c r="B118" s="1" t="s">
        <v>187</v>
      </c>
      <c r="C118" s="12">
        <v>11277.53</v>
      </c>
      <c r="D118" s="12">
        <v>0</v>
      </c>
      <c r="E118" s="12">
        <v>737</v>
      </c>
      <c r="F118" s="12">
        <v>455</v>
      </c>
      <c r="G118" s="12">
        <v>369.66</v>
      </c>
      <c r="H118" s="12">
        <v>0</v>
      </c>
      <c r="I118" s="12">
        <v>0</v>
      </c>
      <c r="J118" s="12">
        <v>0</v>
      </c>
      <c r="K118" s="12">
        <v>5639.5</v>
      </c>
      <c r="L118" s="12">
        <v>0</v>
      </c>
      <c r="M118" s="12">
        <f t="shared" si="2"/>
        <v>18478.690000000002</v>
      </c>
      <c r="N118" s="12">
        <v>2672.92</v>
      </c>
      <c r="O118" s="12">
        <v>1297.0999999999999</v>
      </c>
      <c r="P118" s="12">
        <v>4234.6700000000019</v>
      </c>
      <c r="Q118" s="12">
        <f t="shared" si="3"/>
        <v>8204.6900000000023</v>
      </c>
      <c r="R118" s="12">
        <v>10274</v>
      </c>
    </row>
    <row r="119" spans="1:18" x14ac:dyDescent="0.25">
      <c r="A119" s="2" t="s">
        <v>188</v>
      </c>
      <c r="B119" s="1" t="s">
        <v>189</v>
      </c>
      <c r="C119" s="12">
        <v>12038.1</v>
      </c>
      <c r="D119" s="12">
        <v>400</v>
      </c>
      <c r="E119" s="12">
        <v>802</v>
      </c>
      <c r="F119" s="12">
        <v>482</v>
      </c>
      <c r="G119" s="12">
        <v>492.88</v>
      </c>
      <c r="H119" s="12">
        <v>0</v>
      </c>
      <c r="I119" s="12">
        <v>0</v>
      </c>
      <c r="J119" s="12">
        <v>0</v>
      </c>
      <c r="K119" s="12">
        <v>6019</v>
      </c>
      <c r="L119" s="12">
        <v>0</v>
      </c>
      <c r="M119" s="12">
        <f t="shared" si="2"/>
        <v>20233.98</v>
      </c>
      <c r="N119" s="12">
        <v>3070.92</v>
      </c>
      <c r="O119" s="12">
        <v>1384.38</v>
      </c>
      <c r="P119" s="12">
        <v>6087.68</v>
      </c>
      <c r="Q119" s="12">
        <f t="shared" si="3"/>
        <v>10542.98</v>
      </c>
      <c r="R119" s="12">
        <v>9691</v>
      </c>
    </row>
    <row r="120" spans="1:18" x14ac:dyDescent="0.25">
      <c r="A120" s="2" t="s">
        <v>192</v>
      </c>
      <c r="B120" s="1" t="s">
        <v>193</v>
      </c>
      <c r="C120" s="12">
        <v>12038.1</v>
      </c>
      <c r="D120" s="12">
        <v>0</v>
      </c>
      <c r="E120" s="12">
        <v>802</v>
      </c>
      <c r="F120" s="12">
        <v>482</v>
      </c>
      <c r="G120" s="12">
        <v>246.44</v>
      </c>
      <c r="H120" s="12">
        <v>0</v>
      </c>
      <c r="I120" s="12">
        <v>0</v>
      </c>
      <c r="J120" s="12">
        <v>0</v>
      </c>
      <c r="K120" s="12">
        <v>6019</v>
      </c>
      <c r="L120" s="12">
        <v>0</v>
      </c>
      <c r="M120" s="12">
        <f t="shared" si="2"/>
        <v>19587.54</v>
      </c>
      <c r="N120" s="12">
        <v>2925.86</v>
      </c>
      <c r="O120" s="12">
        <v>1384.38</v>
      </c>
      <c r="P120" s="12">
        <v>4828.3000000000011</v>
      </c>
      <c r="Q120" s="12">
        <f t="shared" si="3"/>
        <v>9138.5400000000009</v>
      </c>
      <c r="R120" s="12">
        <v>10449</v>
      </c>
    </row>
    <row r="121" spans="1:18" x14ac:dyDescent="0.25">
      <c r="A121" s="2" t="s">
        <v>194</v>
      </c>
      <c r="B121" s="1" t="s">
        <v>195</v>
      </c>
      <c r="C121" s="12">
        <v>11268.13</v>
      </c>
      <c r="D121" s="12">
        <v>200</v>
      </c>
      <c r="E121" s="12">
        <v>737</v>
      </c>
      <c r="F121" s="12">
        <v>455</v>
      </c>
      <c r="G121" s="12">
        <v>246.44</v>
      </c>
      <c r="H121" s="12">
        <v>0</v>
      </c>
      <c r="I121" s="12">
        <v>0</v>
      </c>
      <c r="J121" s="12">
        <v>0</v>
      </c>
      <c r="K121" s="12">
        <v>5639.5</v>
      </c>
      <c r="L121" s="12">
        <v>751.94</v>
      </c>
      <c r="M121" s="12">
        <f t="shared" si="2"/>
        <v>19298.009999999998</v>
      </c>
      <c r="N121" s="12">
        <v>2774.21</v>
      </c>
      <c r="O121" s="12">
        <v>1297.0999999999999</v>
      </c>
      <c r="P121" s="12">
        <v>6232.1999999999989</v>
      </c>
      <c r="Q121" s="12">
        <f t="shared" si="3"/>
        <v>10303.509999999998</v>
      </c>
      <c r="R121" s="12">
        <v>8994.5</v>
      </c>
    </row>
    <row r="122" spans="1:18" x14ac:dyDescent="0.25">
      <c r="A122" s="2" t="s">
        <v>196</v>
      </c>
      <c r="B122" s="1" t="s">
        <v>197</v>
      </c>
      <c r="C122" s="12">
        <v>11265.78</v>
      </c>
      <c r="D122" s="12">
        <v>0</v>
      </c>
      <c r="E122" s="12">
        <v>737</v>
      </c>
      <c r="F122" s="12">
        <v>455</v>
      </c>
      <c r="G122" s="12">
        <v>246.44</v>
      </c>
      <c r="H122" s="12">
        <v>0</v>
      </c>
      <c r="I122" s="12">
        <v>0</v>
      </c>
      <c r="J122" s="12">
        <v>0</v>
      </c>
      <c r="K122" s="12">
        <v>5639.5</v>
      </c>
      <c r="L122" s="12">
        <v>563.96</v>
      </c>
      <c r="M122" s="12">
        <f t="shared" ref="M122:M179" si="4">SUM(C122:L122)</f>
        <v>18907.68</v>
      </c>
      <c r="N122" s="12">
        <v>2708.83</v>
      </c>
      <c r="O122" s="12">
        <v>1297.0999999999999</v>
      </c>
      <c r="P122" s="12">
        <v>1735.25</v>
      </c>
      <c r="Q122" s="12">
        <f t="shared" ref="Q122:Q179" si="5">SUM(N122:P122)</f>
        <v>5741.18</v>
      </c>
      <c r="R122" s="12">
        <v>13166.5</v>
      </c>
    </row>
    <row r="123" spans="1:18" x14ac:dyDescent="0.25">
      <c r="A123" s="2" t="s">
        <v>198</v>
      </c>
      <c r="B123" s="1" t="s">
        <v>199</v>
      </c>
      <c r="C123" s="12">
        <v>11279.1</v>
      </c>
      <c r="D123" s="12">
        <v>400</v>
      </c>
      <c r="E123" s="12">
        <v>737</v>
      </c>
      <c r="F123" s="12">
        <v>455</v>
      </c>
      <c r="G123" s="12">
        <v>0</v>
      </c>
      <c r="H123" s="12">
        <v>0</v>
      </c>
      <c r="I123" s="12">
        <v>0</v>
      </c>
      <c r="J123" s="12">
        <v>0</v>
      </c>
      <c r="K123" s="12">
        <v>5639.5</v>
      </c>
      <c r="L123" s="12">
        <v>751.94</v>
      </c>
      <c r="M123" s="12">
        <f t="shared" si="4"/>
        <v>19262.539999999997</v>
      </c>
      <c r="N123" s="12">
        <v>2768.53</v>
      </c>
      <c r="O123" s="12">
        <v>1297.0999999999999</v>
      </c>
      <c r="P123" s="12">
        <v>3493.9099999999962</v>
      </c>
      <c r="Q123" s="12">
        <f t="shared" si="5"/>
        <v>7559.5399999999963</v>
      </c>
      <c r="R123" s="12">
        <v>11703</v>
      </c>
    </row>
    <row r="124" spans="1:18" x14ac:dyDescent="0.25">
      <c r="A124" s="2" t="s">
        <v>200</v>
      </c>
      <c r="B124" s="1" t="s">
        <v>201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12618.17</v>
      </c>
      <c r="K124" s="12">
        <v>0</v>
      </c>
      <c r="L124" s="12">
        <v>0</v>
      </c>
      <c r="M124" s="12">
        <f t="shared" si="4"/>
        <v>12618.17</v>
      </c>
      <c r="N124" s="12">
        <v>1851.93</v>
      </c>
      <c r="O124" s="12">
        <v>0</v>
      </c>
      <c r="P124" s="12">
        <v>-0.26000000000021828</v>
      </c>
      <c r="Q124" s="12">
        <f t="shared" si="5"/>
        <v>1851.6699999999998</v>
      </c>
      <c r="R124" s="12">
        <v>10766.5</v>
      </c>
    </row>
    <row r="125" spans="1:18" x14ac:dyDescent="0.25">
      <c r="A125" s="14"/>
      <c r="B125" s="6"/>
      <c r="C125" s="6" t="s">
        <v>545</v>
      </c>
      <c r="D125" s="6" t="s">
        <v>545</v>
      </c>
      <c r="E125" s="6" t="s">
        <v>545</v>
      </c>
      <c r="F125" s="6" t="s">
        <v>545</v>
      </c>
      <c r="G125" s="6" t="s">
        <v>545</v>
      </c>
      <c r="H125" s="6" t="s">
        <v>545</v>
      </c>
      <c r="I125" s="6" t="s">
        <v>545</v>
      </c>
      <c r="J125" s="6" t="s">
        <v>545</v>
      </c>
      <c r="K125" s="6" t="s">
        <v>545</v>
      </c>
      <c r="L125" s="6" t="s">
        <v>545</v>
      </c>
      <c r="M125" s="6" t="s">
        <v>545</v>
      </c>
      <c r="N125" s="6" t="s">
        <v>545</v>
      </c>
      <c r="O125" s="6" t="s">
        <v>545</v>
      </c>
      <c r="P125" s="6" t="s">
        <v>545</v>
      </c>
      <c r="Q125" s="6" t="s">
        <v>545</v>
      </c>
      <c r="R125" s="6" t="s">
        <v>545</v>
      </c>
    </row>
    <row r="126" spans="1:18" x14ac:dyDescent="0.25">
      <c r="A126" s="11" t="s">
        <v>540</v>
      </c>
      <c r="C126" s="12"/>
      <c r="M126" s="12"/>
      <c r="Q126" s="12"/>
    </row>
    <row r="127" spans="1:18" x14ac:dyDescent="0.25">
      <c r="A127" s="2" t="s">
        <v>202</v>
      </c>
      <c r="B127" s="1" t="s">
        <v>203</v>
      </c>
      <c r="C127" s="12">
        <v>13605.9</v>
      </c>
      <c r="D127" s="12">
        <v>400</v>
      </c>
      <c r="E127" s="12">
        <v>941</v>
      </c>
      <c r="F127" s="12">
        <v>645</v>
      </c>
      <c r="G127" s="12">
        <v>616.1</v>
      </c>
      <c r="H127" s="12">
        <v>0</v>
      </c>
      <c r="I127" s="12">
        <v>0</v>
      </c>
      <c r="J127" s="12">
        <v>0</v>
      </c>
      <c r="K127" s="12">
        <v>6803</v>
      </c>
      <c r="L127" s="12">
        <v>0</v>
      </c>
      <c r="M127" s="12">
        <f t="shared" si="4"/>
        <v>23011</v>
      </c>
      <c r="N127" s="12">
        <v>3702.55</v>
      </c>
      <c r="O127" s="12">
        <v>1564.68</v>
      </c>
      <c r="P127" s="12">
        <v>6666.27</v>
      </c>
      <c r="Q127" s="12">
        <f t="shared" si="5"/>
        <v>11933.5</v>
      </c>
      <c r="R127" s="12">
        <v>11077.5</v>
      </c>
    </row>
    <row r="128" spans="1:18" x14ac:dyDescent="0.25">
      <c r="A128" s="2" t="s">
        <v>204</v>
      </c>
      <c r="B128" s="1" t="s">
        <v>205</v>
      </c>
      <c r="C128" s="12">
        <v>11563.75</v>
      </c>
      <c r="D128" s="12">
        <v>200</v>
      </c>
      <c r="E128" s="12">
        <v>788</v>
      </c>
      <c r="F128" s="12">
        <v>468</v>
      </c>
      <c r="G128" s="12">
        <v>616.1</v>
      </c>
      <c r="H128" s="12">
        <v>0</v>
      </c>
      <c r="I128" s="12">
        <v>0</v>
      </c>
      <c r="J128" s="12">
        <v>0</v>
      </c>
      <c r="K128" s="12">
        <v>5834.5</v>
      </c>
      <c r="L128" s="12">
        <v>0</v>
      </c>
      <c r="M128" s="12">
        <f t="shared" si="4"/>
        <v>19470.349999999999</v>
      </c>
      <c r="N128" s="12">
        <v>2894.27</v>
      </c>
      <c r="O128" s="12">
        <v>1341.96</v>
      </c>
      <c r="P128" s="12">
        <v>4744.119999999999</v>
      </c>
      <c r="Q128" s="12">
        <f t="shared" si="5"/>
        <v>8980.3499999999985</v>
      </c>
      <c r="R128" s="12">
        <v>10490</v>
      </c>
    </row>
    <row r="129" spans="1:18" x14ac:dyDescent="0.25">
      <c r="A129" s="2" t="s">
        <v>206</v>
      </c>
      <c r="B129" s="1" t="s">
        <v>207</v>
      </c>
      <c r="C129" s="12">
        <v>11669.1</v>
      </c>
      <c r="D129" s="12">
        <v>400</v>
      </c>
      <c r="E129" s="12">
        <v>788</v>
      </c>
      <c r="F129" s="12">
        <v>468</v>
      </c>
      <c r="G129" s="12">
        <v>492.88</v>
      </c>
      <c r="H129" s="12">
        <v>0</v>
      </c>
      <c r="I129" s="12">
        <v>0</v>
      </c>
      <c r="J129" s="12">
        <v>0</v>
      </c>
      <c r="K129" s="12">
        <v>5834.5</v>
      </c>
      <c r="L129" s="12">
        <v>0</v>
      </c>
      <c r="M129" s="12">
        <f t="shared" si="4"/>
        <v>19652.48</v>
      </c>
      <c r="N129" s="12">
        <v>2938.44</v>
      </c>
      <c r="O129" s="12">
        <v>1341.96</v>
      </c>
      <c r="P129" s="12">
        <v>4744.08</v>
      </c>
      <c r="Q129" s="12">
        <f t="shared" si="5"/>
        <v>9024.48</v>
      </c>
      <c r="R129" s="12">
        <v>10628</v>
      </c>
    </row>
    <row r="130" spans="1:18" x14ac:dyDescent="0.25">
      <c r="A130" s="2" t="s">
        <v>208</v>
      </c>
      <c r="B130" s="1" t="s">
        <v>209</v>
      </c>
      <c r="C130" s="12">
        <v>11669.1</v>
      </c>
      <c r="D130" s="12">
        <v>400</v>
      </c>
      <c r="E130" s="12">
        <v>788</v>
      </c>
      <c r="F130" s="12">
        <v>468</v>
      </c>
      <c r="G130" s="12">
        <v>246.44</v>
      </c>
      <c r="H130" s="12">
        <v>0</v>
      </c>
      <c r="I130" s="12">
        <v>0</v>
      </c>
      <c r="J130" s="12">
        <v>0</v>
      </c>
      <c r="K130" s="12">
        <v>5834.5</v>
      </c>
      <c r="L130" s="12">
        <v>0</v>
      </c>
      <c r="M130" s="12">
        <f t="shared" si="4"/>
        <v>19406.04</v>
      </c>
      <c r="N130" s="12">
        <v>2883.13</v>
      </c>
      <c r="O130" s="12">
        <v>1341.94</v>
      </c>
      <c r="P130" s="12">
        <v>6348.9700000000012</v>
      </c>
      <c r="Q130" s="12">
        <f t="shared" si="5"/>
        <v>10574.04</v>
      </c>
      <c r="R130" s="12">
        <v>8832</v>
      </c>
    </row>
    <row r="131" spans="1:18" x14ac:dyDescent="0.25">
      <c r="A131" s="2" t="s">
        <v>210</v>
      </c>
      <c r="B131" s="1" t="s">
        <v>211</v>
      </c>
      <c r="C131" s="12">
        <v>11669.1</v>
      </c>
      <c r="D131" s="12">
        <v>400</v>
      </c>
      <c r="E131" s="12">
        <v>788</v>
      </c>
      <c r="F131" s="12">
        <v>468</v>
      </c>
      <c r="G131" s="12">
        <v>0</v>
      </c>
      <c r="H131" s="12">
        <v>0</v>
      </c>
      <c r="I131" s="12">
        <v>0</v>
      </c>
      <c r="J131" s="12">
        <v>0</v>
      </c>
      <c r="K131" s="12">
        <v>5834.5</v>
      </c>
      <c r="L131" s="12">
        <v>0</v>
      </c>
      <c r="M131" s="12">
        <f t="shared" si="4"/>
        <v>19159.599999999999</v>
      </c>
      <c r="N131" s="12">
        <v>2827.83</v>
      </c>
      <c r="O131" s="12">
        <v>1341.94</v>
      </c>
      <c r="P131" s="12">
        <v>5326.8299999999981</v>
      </c>
      <c r="Q131" s="12">
        <f t="shared" si="5"/>
        <v>9496.5999999999985</v>
      </c>
      <c r="R131" s="12">
        <v>9663</v>
      </c>
    </row>
    <row r="132" spans="1:18" x14ac:dyDescent="0.25">
      <c r="A132" s="2" t="s">
        <v>212</v>
      </c>
      <c r="B132" s="1" t="s">
        <v>213</v>
      </c>
      <c r="C132" s="12">
        <v>11669.1</v>
      </c>
      <c r="D132" s="12">
        <v>0</v>
      </c>
      <c r="E132" s="12">
        <v>788</v>
      </c>
      <c r="F132" s="12">
        <v>468</v>
      </c>
      <c r="G132" s="12">
        <v>0</v>
      </c>
      <c r="H132" s="12">
        <v>0</v>
      </c>
      <c r="I132" s="12">
        <v>0</v>
      </c>
      <c r="J132" s="12">
        <v>0</v>
      </c>
      <c r="K132" s="12">
        <v>5834.5</v>
      </c>
      <c r="L132" s="12">
        <v>0</v>
      </c>
      <c r="M132" s="12">
        <f t="shared" si="4"/>
        <v>18759.599999999999</v>
      </c>
      <c r="N132" s="12">
        <v>2738.07</v>
      </c>
      <c r="O132" s="12">
        <v>1341.96</v>
      </c>
      <c r="P132" s="12">
        <v>6095.0699999999979</v>
      </c>
      <c r="Q132" s="12">
        <f t="shared" si="5"/>
        <v>10175.099999999999</v>
      </c>
      <c r="R132" s="12">
        <v>8584.5</v>
      </c>
    </row>
    <row r="133" spans="1:18" x14ac:dyDescent="0.25">
      <c r="A133" s="14"/>
      <c r="B133" s="6"/>
      <c r="C133" s="6" t="s">
        <v>545</v>
      </c>
      <c r="D133" s="6" t="s">
        <v>545</v>
      </c>
      <c r="E133" s="6" t="s">
        <v>545</v>
      </c>
      <c r="F133" s="6" t="s">
        <v>545</v>
      </c>
      <c r="G133" s="6" t="s">
        <v>545</v>
      </c>
      <c r="H133" s="6" t="s">
        <v>545</v>
      </c>
      <c r="I133" s="6" t="s">
        <v>545</v>
      </c>
      <c r="J133" s="6" t="s">
        <v>545</v>
      </c>
      <c r="K133" s="6" t="s">
        <v>545</v>
      </c>
      <c r="L133" s="6" t="s">
        <v>545</v>
      </c>
      <c r="M133" s="6" t="s">
        <v>545</v>
      </c>
      <c r="N133" s="6" t="s">
        <v>545</v>
      </c>
      <c r="O133" s="6" t="s">
        <v>545</v>
      </c>
      <c r="P133" s="6" t="s">
        <v>545</v>
      </c>
      <c r="Q133" s="6" t="s">
        <v>545</v>
      </c>
      <c r="R133" s="6" t="s">
        <v>545</v>
      </c>
    </row>
    <row r="134" spans="1:18" x14ac:dyDescent="0.25">
      <c r="A134" s="11" t="s">
        <v>541</v>
      </c>
      <c r="C134" s="12"/>
      <c r="M134" s="12"/>
      <c r="Q134" s="12"/>
    </row>
    <row r="135" spans="1:18" x14ac:dyDescent="0.25">
      <c r="A135" s="2" t="s">
        <v>214</v>
      </c>
      <c r="B135" s="1" t="s">
        <v>215</v>
      </c>
      <c r="C135" s="12">
        <v>13605.9</v>
      </c>
      <c r="D135" s="12">
        <v>0</v>
      </c>
      <c r="E135" s="12">
        <v>941</v>
      </c>
      <c r="F135" s="12">
        <v>645</v>
      </c>
      <c r="G135" s="12">
        <v>369.66</v>
      </c>
      <c r="H135" s="12">
        <v>0</v>
      </c>
      <c r="I135" s="12">
        <v>0</v>
      </c>
      <c r="J135" s="12">
        <v>0</v>
      </c>
      <c r="K135" s="12">
        <v>6803</v>
      </c>
      <c r="L135" s="12">
        <v>0</v>
      </c>
      <c r="M135" s="12">
        <f t="shared" si="4"/>
        <v>22364.559999999998</v>
      </c>
      <c r="N135" s="12">
        <v>3557.49</v>
      </c>
      <c r="O135" s="12">
        <v>1564.68</v>
      </c>
      <c r="P135" s="12">
        <v>6144.8899999999994</v>
      </c>
      <c r="Q135" s="12">
        <f t="shared" si="5"/>
        <v>11267.06</v>
      </c>
      <c r="R135" s="12">
        <v>11097.5</v>
      </c>
    </row>
    <row r="136" spans="1:18" x14ac:dyDescent="0.25">
      <c r="A136" s="2" t="s">
        <v>216</v>
      </c>
      <c r="B136" s="1" t="s">
        <v>217</v>
      </c>
      <c r="C136" s="12">
        <v>11654.51</v>
      </c>
      <c r="D136" s="12">
        <v>200</v>
      </c>
      <c r="E136" s="12">
        <v>788</v>
      </c>
      <c r="F136" s="12">
        <v>468</v>
      </c>
      <c r="G136" s="12">
        <v>246.44</v>
      </c>
      <c r="H136" s="12">
        <v>0</v>
      </c>
      <c r="I136" s="12">
        <v>0</v>
      </c>
      <c r="J136" s="12">
        <v>0</v>
      </c>
      <c r="K136" s="12">
        <v>5834.5</v>
      </c>
      <c r="L136" s="12">
        <v>583.46</v>
      </c>
      <c r="M136" s="12">
        <f t="shared" si="4"/>
        <v>19774.91</v>
      </c>
      <c r="N136" s="12">
        <v>2901.28</v>
      </c>
      <c r="O136" s="12">
        <v>1341.94</v>
      </c>
      <c r="P136" s="12">
        <v>7026.1899999999987</v>
      </c>
      <c r="Q136" s="12">
        <f t="shared" si="5"/>
        <v>11269.41</v>
      </c>
      <c r="R136" s="12">
        <v>8505.5</v>
      </c>
    </row>
    <row r="137" spans="1:18" x14ac:dyDescent="0.25">
      <c r="A137" s="14"/>
      <c r="B137" s="6"/>
      <c r="C137" s="6" t="s">
        <v>545</v>
      </c>
      <c r="D137" s="6" t="s">
        <v>545</v>
      </c>
      <c r="E137" s="6" t="s">
        <v>545</v>
      </c>
      <c r="F137" s="6" t="s">
        <v>545</v>
      </c>
      <c r="G137" s="6" t="s">
        <v>545</v>
      </c>
      <c r="H137" s="6" t="s">
        <v>545</v>
      </c>
      <c r="I137" s="6" t="s">
        <v>545</v>
      </c>
      <c r="J137" s="6" t="s">
        <v>545</v>
      </c>
      <c r="K137" s="6" t="s">
        <v>545</v>
      </c>
      <c r="L137" s="6" t="s">
        <v>545</v>
      </c>
      <c r="M137" s="6" t="s">
        <v>545</v>
      </c>
      <c r="N137" s="6" t="s">
        <v>545</v>
      </c>
      <c r="O137" s="6" t="s">
        <v>545</v>
      </c>
      <c r="P137" s="6" t="s">
        <v>545</v>
      </c>
      <c r="Q137" s="6" t="s">
        <v>545</v>
      </c>
      <c r="R137" s="6" t="s">
        <v>545</v>
      </c>
    </row>
    <row r="138" spans="1:18" x14ac:dyDescent="0.25">
      <c r="A138" s="11" t="s">
        <v>542</v>
      </c>
      <c r="C138" s="12"/>
      <c r="M138" s="12"/>
      <c r="Q138" s="12"/>
    </row>
    <row r="139" spans="1:18" x14ac:dyDescent="0.25">
      <c r="A139" s="2" t="s">
        <v>218</v>
      </c>
      <c r="B139" s="1" t="s">
        <v>219</v>
      </c>
      <c r="C139" s="12">
        <v>13125</v>
      </c>
      <c r="D139" s="12">
        <v>400</v>
      </c>
      <c r="E139" s="12">
        <v>903</v>
      </c>
      <c r="F139" s="12">
        <v>549</v>
      </c>
      <c r="G139" s="12">
        <v>739.32</v>
      </c>
      <c r="H139" s="12">
        <v>0</v>
      </c>
      <c r="I139" s="12">
        <v>0</v>
      </c>
      <c r="J139" s="12">
        <v>0</v>
      </c>
      <c r="K139" s="12">
        <v>6562.5</v>
      </c>
      <c r="L139" s="12">
        <v>875</v>
      </c>
      <c r="M139" s="12">
        <f t="shared" si="4"/>
        <v>23153.82</v>
      </c>
      <c r="N139" s="12">
        <v>3642.09</v>
      </c>
      <c r="O139" s="12">
        <v>1509.38</v>
      </c>
      <c r="P139" s="12">
        <v>3912.8499999999985</v>
      </c>
      <c r="Q139" s="12">
        <f t="shared" si="5"/>
        <v>9064.32</v>
      </c>
      <c r="R139" s="12">
        <v>14089.5</v>
      </c>
    </row>
    <row r="140" spans="1:18" x14ac:dyDescent="0.25">
      <c r="A140" s="2" t="s">
        <v>220</v>
      </c>
      <c r="B140" s="1" t="s">
        <v>221</v>
      </c>
      <c r="C140" s="12">
        <v>11279.1</v>
      </c>
      <c r="D140" s="12">
        <v>0</v>
      </c>
      <c r="E140" s="12">
        <v>737</v>
      </c>
      <c r="F140" s="12">
        <v>455</v>
      </c>
      <c r="G140" s="12">
        <v>616.1</v>
      </c>
      <c r="H140" s="12">
        <v>0</v>
      </c>
      <c r="I140" s="12">
        <v>0</v>
      </c>
      <c r="J140" s="12">
        <v>0</v>
      </c>
      <c r="K140" s="12">
        <v>5639.5</v>
      </c>
      <c r="L140" s="12">
        <v>0</v>
      </c>
      <c r="M140" s="12">
        <f t="shared" si="4"/>
        <v>18726.7</v>
      </c>
      <c r="N140" s="12">
        <v>2728.58</v>
      </c>
      <c r="O140" s="12">
        <v>1297.0999999999999</v>
      </c>
      <c r="P140" s="12">
        <v>3951.0200000000004</v>
      </c>
      <c r="Q140" s="12">
        <f t="shared" si="5"/>
        <v>7976.7000000000007</v>
      </c>
      <c r="R140" s="12">
        <v>10750</v>
      </c>
    </row>
    <row r="141" spans="1:18" x14ac:dyDescent="0.25">
      <c r="A141" s="2" t="s">
        <v>222</v>
      </c>
      <c r="B141" s="1" t="s">
        <v>223</v>
      </c>
      <c r="C141" s="12">
        <v>13125</v>
      </c>
      <c r="D141" s="12">
        <v>200</v>
      </c>
      <c r="E141" s="12">
        <v>903</v>
      </c>
      <c r="F141" s="12">
        <v>549</v>
      </c>
      <c r="G141" s="12">
        <v>616.1</v>
      </c>
      <c r="H141" s="12">
        <v>0</v>
      </c>
      <c r="I141" s="12">
        <v>0</v>
      </c>
      <c r="J141" s="12">
        <v>0</v>
      </c>
      <c r="K141" s="12">
        <v>6562.5</v>
      </c>
      <c r="L141" s="12">
        <v>875</v>
      </c>
      <c r="M141" s="12">
        <f t="shared" si="4"/>
        <v>22830.6</v>
      </c>
      <c r="N141" s="12">
        <v>3571.72</v>
      </c>
      <c r="O141" s="12">
        <v>1509.38</v>
      </c>
      <c r="P141" s="12">
        <v>181</v>
      </c>
      <c r="Q141" s="12">
        <f t="shared" si="5"/>
        <v>5262.1</v>
      </c>
      <c r="R141" s="12">
        <v>17568.5</v>
      </c>
    </row>
    <row r="142" spans="1:18" x14ac:dyDescent="0.25">
      <c r="A142" s="2" t="s">
        <v>224</v>
      </c>
      <c r="B142" s="1" t="s">
        <v>225</v>
      </c>
      <c r="C142" s="12">
        <v>12250</v>
      </c>
      <c r="D142" s="12">
        <v>400</v>
      </c>
      <c r="E142" s="12">
        <v>903</v>
      </c>
      <c r="F142" s="12">
        <v>549</v>
      </c>
      <c r="G142" s="12">
        <v>492.88</v>
      </c>
      <c r="H142" s="12">
        <v>0</v>
      </c>
      <c r="I142" s="12">
        <v>0</v>
      </c>
      <c r="J142" s="12">
        <v>0</v>
      </c>
      <c r="K142" s="12">
        <v>6512.5</v>
      </c>
      <c r="L142" s="12">
        <v>875</v>
      </c>
      <c r="M142" s="12">
        <f t="shared" si="4"/>
        <v>21982.379999999997</v>
      </c>
      <c r="N142" s="12">
        <v>3388.13</v>
      </c>
      <c r="O142" s="12">
        <v>1509.38</v>
      </c>
      <c r="P142" s="12">
        <v>8185.8699999999953</v>
      </c>
      <c r="Q142" s="12">
        <f t="shared" si="5"/>
        <v>13083.379999999996</v>
      </c>
      <c r="R142" s="12">
        <v>8899</v>
      </c>
    </row>
    <row r="143" spans="1:18" x14ac:dyDescent="0.25">
      <c r="A143" s="2" t="s">
        <v>226</v>
      </c>
      <c r="B143" s="1" t="s">
        <v>227</v>
      </c>
      <c r="C143" s="12">
        <v>13125</v>
      </c>
      <c r="D143" s="12">
        <v>400</v>
      </c>
      <c r="E143" s="12">
        <v>903</v>
      </c>
      <c r="F143" s="12">
        <v>549</v>
      </c>
      <c r="G143" s="12">
        <v>492.88</v>
      </c>
      <c r="H143" s="12">
        <v>0</v>
      </c>
      <c r="I143" s="12">
        <v>0</v>
      </c>
      <c r="J143" s="12">
        <v>0</v>
      </c>
      <c r="K143" s="12">
        <v>6562.5</v>
      </c>
      <c r="L143" s="12">
        <v>875</v>
      </c>
      <c r="M143" s="12">
        <f t="shared" si="4"/>
        <v>22907.379999999997</v>
      </c>
      <c r="N143" s="12">
        <v>3586.79</v>
      </c>
      <c r="O143" s="12">
        <v>1509.38</v>
      </c>
      <c r="P143" s="12">
        <v>7666.7099999999991</v>
      </c>
      <c r="Q143" s="12">
        <f t="shared" si="5"/>
        <v>12762.88</v>
      </c>
      <c r="R143" s="12">
        <v>10144.5</v>
      </c>
    </row>
    <row r="144" spans="1:18" x14ac:dyDescent="0.25">
      <c r="A144" s="2" t="s">
        <v>228</v>
      </c>
      <c r="B144" s="1" t="s">
        <v>229</v>
      </c>
      <c r="C144" s="12">
        <v>12657.9</v>
      </c>
      <c r="D144" s="12">
        <v>200</v>
      </c>
      <c r="E144" s="12">
        <v>915</v>
      </c>
      <c r="F144" s="12">
        <v>533.83000000000004</v>
      </c>
      <c r="G144" s="12">
        <v>492.88</v>
      </c>
      <c r="H144" s="12">
        <v>0</v>
      </c>
      <c r="I144" s="12">
        <v>0</v>
      </c>
      <c r="J144" s="12">
        <v>0</v>
      </c>
      <c r="K144" s="12">
        <v>6179</v>
      </c>
      <c r="L144" s="12">
        <v>0</v>
      </c>
      <c r="M144" s="12">
        <f t="shared" si="4"/>
        <v>20978.61</v>
      </c>
      <c r="N144" s="12">
        <v>2844.1</v>
      </c>
      <c r="O144" s="12">
        <v>1455.66</v>
      </c>
      <c r="P144" s="12">
        <v>3292.8499999999985</v>
      </c>
      <c r="Q144" s="12">
        <f t="shared" si="5"/>
        <v>7592.6099999999988</v>
      </c>
      <c r="R144" s="12">
        <v>13386</v>
      </c>
    </row>
    <row r="145" spans="1:18" x14ac:dyDescent="0.25">
      <c r="A145" s="2" t="s">
        <v>230</v>
      </c>
      <c r="B145" s="1" t="s">
        <v>231</v>
      </c>
      <c r="C145" s="12">
        <v>12038.1</v>
      </c>
      <c r="D145" s="12">
        <v>0</v>
      </c>
      <c r="E145" s="12">
        <v>802</v>
      </c>
      <c r="F145" s="12">
        <v>482</v>
      </c>
      <c r="G145" s="12">
        <v>492.88</v>
      </c>
      <c r="H145" s="12">
        <v>0</v>
      </c>
      <c r="I145" s="12">
        <v>0</v>
      </c>
      <c r="J145" s="12">
        <v>0</v>
      </c>
      <c r="K145" s="12">
        <v>6019</v>
      </c>
      <c r="L145" s="12">
        <v>601.91</v>
      </c>
      <c r="M145" s="12">
        <f t="shared" si="4"/>
        <v>20435.89</v>
      </c>
      <c r="N145" s="12">
        <v>3051.94</v>
      </c>
      <c r="O145" s="12">
        <v>1384.38</v>
      </c>
      <c r="P145" s="12">
        <v>8289.07</v>
      </c>
      <c r="Q145" s="12">
        <f t="shared" si="5"/>
        <v>12725.39</v>
      </c>
      <c r="R145" s="12">
        <v>7710.5</v>
      </c>
    </row>
    <row r="146" spans="1:18" x14ac:dyDescent="0.25">
      <c r="A146" s="2" t="s">
        <v>232</v>
      </c>
      <c r="B146" s="1" t="s">
        <v>233</v>
      </c>
      <c r="C146" s="12">
        <v>13125</v>
      </c>
      <c r="D146" s="12">
        <v>0</v>
      </c>
      <c r="E146" s="12">
        <v>903</v>
      </c>
      <c r="F146" s="12">
        <v>549</v>
      </c>
      <c r="G146" s="12">
        <v>492.88</v>
      </c>
      <c r="H146" s="12">
        <v>0</v>
      </c>
      <c r="I146" s="12">
        <v>0</v>
      </c>
      <c r="J146" s="12">
        <v>0</v>
      </c>
      <c r="K146" s="12">
        <v>6562.5</v>
      </c>
      <c r="L146" s="12">
        <v>0</v>
      </c>
      <c r="M146" s="12">
        <f t="shared" si="4"/>
        <v>21632.379999999997</v>
      </c>
      <c r="N146" s="12">
        <v>3390.59</v>
      </c>
      <c r="O146" s="12">
        <v>1509.38</v>
      </c>
      <c r="P146" s="12">
        <v>8250.9099999999962</v>
      </c>
      <c r="Q146" s="12">
        <f t="shared" si="5"/>
        <v>13150.879999999997</v>
      </c>
      <c r="R146" s="12">
        <v>8481.5</v>
      </c>
    </row>
    <row r="147" spans="1:18" x14ac:dyDescent="0.25">
      <c r="A147" s="2" t="s">
        <v>234</v>
      </c>
      <c r="B147" s="1" t="s">
        <v>235</v>
      </c>
      <c r="C147" s="12">
        <v>12210.48</v>
      </c>
      <c r="D147" s="12">
        <v>0</v>
      </c>
      <c r="E147" s="12">
        <v>915</v>
      </c>
      <c r="F147" s="12">
        <v>532.55999999999995</v>
      </c>
      <c r="G147" s="12">
        <v>492.88</v>
      </c>
      <c r="H147" s="12">
        <v>0</v>
      </c>
      <c r="I147" s="12">
        <v>0</v>
      </c>
      <c r="J147" s="12">
        <v>0</v>
      </c>
      <c r="K147" s="12">
        <v>6179</v>
      </c>
      <c r="L147" s="12">
        <v>0</v>
      </c>
      <c r="M147" s="12">
        <f t="shared" si="4"/>
        <v>20329.919999999998</v>
      </c>
      <c r="N147" s="12">
        <v>2800.28</v>
      </c>
      <c r="O147" s="12">
        <v>1455.66</v>
      </c>
      <c r="P147" s="12">
        <v>5544.9799999999977</v>
      </c>
      <c r="Q147" s="12">
        <f t="shared" si="5"/>
        <v>9800.9199999999983</v>
      </c>
      <c r="R147" s="12">
        <v>10529</v>
      </c>
    </row>
    <row r="148" spans="1:18" x14ac:dyDescent="0.25">
      <c r="A148" s="2" t="s">
        <v>236</v>
      </c>
      <c r="B148" s="1" t="s">
        <v>237</v>
      </c>
      <c r="C148" s="12">
        <v>13125</v>
      </c>
      <c r="D148" s="12">
        <v>0</v>
      </c>
      <c r="E148" s="12">
        <v>903</v>
      </c>
      <c r="F148" s="12">
        <v>549</v>
      </c>
      <c r="G148" s="12">
        <v>492.88</v>
      </c>
      <c r="H148" s="12">
        <v>0</v>
      </c>
      <c r="I148" s="12">
        <v>0</v>
      </c>
      <c r="J148" s="12">
        <v>0</v>
      </c>
      <c r="K148" s="12">
        <v>6562.5</v>
      </c>
      <c r="L148" s="12">
        <v>0</v>
      </c>
      <c r="M148" s="12">
        <f t="shared" si="4"/>
        <v>21632.379999999997</v>
      </c>
      <c r="N148" s="12">
        <v>3390.59</v>
      </c>
      <c r="O148" s="12">
        <v>1509.38</v>
      </c>
      <c r="P148" s="12">
        <v>6576.9099999999962</v>
      </c>
      <c r="Q148" s="12">
        <f t="shared" si="5"/>
        <v>11476.879999999997</v>
      </c>
      <c r="R148" s="12">
        <v>10155.5</v>
      </c>
    </row>
    <row r="149" spans="1:18" x14ac:dyDescent="0.25">
      <c r="A149" s="2" t="s">
        <v>238</v>
      </c>
      <c r="B149" s="1" t="s">
        <v>239</v>
      </c>
      <c r="C149" s="12">
        <v>11279.1</v>
      </c>
      <c r="D149" s="12">
        <v>200</v>
      </c>
      <c r="E149" s="12">
        <v>737</v>
      </c>
      <c r="F149" s="12">
        <v>455</v>
      </c>
      <c r="G149" s="12">
        <v>369.66</v>
      </c>
      <c r="H149" s="12">
        <v>0</v>
      </c>
      <c r="I149" s="12">
        <v>0</v>
      </c>
      <c r="J149" s="12">
        <v>0</v>
      </c>
      <c r="K149" s="12">
        <v>5639.5</v>
      </c>
      <c r="L149" s="12">
        <v>0</v>
      </c>
      <c r="M149" s="12">
        <f t="shared" si="4"/>
        <v>18680.260000000002</v>
      </c>
      <c r="N149" s="12">
        <v>2716.01</v>
      </c>
      <c r="O149" s="12">
        <v>1297.0999999999999</v>
      </c>
      <c r="P149" s="12">
        <v>162.65000000000146</v>
      </c>
      <c r="Q149" s="12">
        <f t="shared" si="5"/>
        <v>4175.760000000002</v>
      </c>
      <c r="R149" s="12">
        <v>14504.5</v>
      </c>
    </row>
    <row r="150" spans="1:18" x14ac:dyDescent="0.25">
      <c r="A150" s="2" t="s">
        <v>240</v>
      </c>
      <c r="B150" s="1" t="s">
        <v>241</v>
      </c>
      <c r="C150" s="12">
        <v>9402.08</v>
      </c>
      <c r="D150" s="12">
        <v>0</v>
      </c>
      <c r="E150" s="12">
        <v>687</v>
      </c>
      <c r="F150" s="12">
        <v>462</v>
      </c>
      <c r="G150" s="12">
        <v>369.66</v>
      </c>
      <c r="H150" s="12">
        <v>0</v>
      </c>
      <c r="I150" s="12">
        <v>0</v>
      </c>
      <c r="J150" s="12">
        <v>0</v>
      </c>
      <c r="K150" s="12">
        <v>4672</v>
      </c>
      <c r="L150" s="12">
        <v>527.41999999999996</v>
      </c>
      <c r="M150" s="12">
        <f t="shared" si="4"/>
        <v>16120.16</v>
      </c>
      <c r="N150" s="12">
        <v>2126.73</v>
      </c>
      <c r="O150" s="12">
        <v>1091.76</v>
      </c>
      <c r="P150" s="12">
        <v>3644.67</v>
      </c>
      <c r="Q150" s="12">
        <f t="shared" si="5"/>
        <v>6863.16</v>
      </c>
      <c r="R150" s="12">
        <v>9257</v>
      </c>
    </row>
    <row r="151" spans="1:18" x14ac:dyDescent="0.25">
      <c r="A151" s="2" t="s">
        <v>242</v>
      </c>
      <c r="B151" s="1" t="s">
        <v>243</v>
      </c>
      <c r="C151" s="12">
        <v>13125</v>
      </c>
      <c r="D151" s="12">
        <v>400</v>
      </c>
      <c r="E151" s="12">
        <v>903</v>
      </c>
      <c r="F151" s="12">
        <v>549</v>
      </c>
      <c r="G151" s="12">
        <v>369.66</v>
      </c>
      <c r="H151" s="12">
        <v>0</v>
      </c>
      <c r="I151" s="12">
        <v>0</v>
      </c>
      <c r="J151" s="12">
        <v>0</v>
      </c>
      <c r="K151" s="12">
        <v>6562.5</v>
      </c>
      <c r="L151" s="12">
        <v>875</v>
      </c>
      <c r="M151" s="12">
        <f t="shared" si="4"/>
        <v>22784.16</v>
      </c>
      <c r="N151" s="12">
        <v>3559.14</v>
      </c>
      <c r="O151" s="12">
        <v>1509.38</v>
      </c>
      <c r="P151" s="12">
        <v>4822.6399999999994</v>
      </c>
      <c r="Q151" s="12">
        <f t="shared" si="5"/>
        <v>9891.16</v>
      </c>
      <c r="R151" s="12">
        <v>12893</v>
      </c>
    </row>
    <row r="152" spans="1:18" x14ac:dyDescent="0.25">
      <c r="A152" s="2" t="s">
        <v>244</v>
      </c>
      <c r="B152" s="1" t="s">
        <v>245</v>
      </c>
      <c r="C152" s="12">
        <v>7647.33</v>
      </c>
      <c r="D152" s="12">
        <v>200</v>
      </c>
      <c r="E152" s="12">
        <v>547</v>
      </c>
      <c r="F152" s="12">
        <v>340</v>
      </c>
      <c r="G152" s="12">
        <v>308.04000000000002</v>
      </c>
      <c r="H152" s="12">
        <v>0</v>
      </c>
      <c r="I152" s="12">
        <v>0</v>
      </c>
      <c r="J152" s="12">
        <v>0</v>
      </c>
      <c r="K152" s="12">
        <v>3833.55</v>
      </c>
      <c r="L152" s="12">
        <v>0</v>
      </c>
      <c r="M152" s="12">
        <f t="shared" si="4"/>
        <v>12875.920000000002</v>
      </c>
      <c r="N152" s="12">
        <v>1536.28</v>
      </c>
      <c r="O152" s="12">
        <v>881.64</v>
      </c>
      <c r="P152" s="12">
        <v>0</v>
      </c>
      <c r="Q152" s="12">
        <f t="shared" si="5"/>
        <v>2417.92</v>
      </c>
      <c r="R152" s="12">
        <v>10458</v>
      </c>
    </row>
    <row r="153" spans="1:18" x14ac:dyDescent="0.25">
      <c r="A153" s="2" t="s">
        <v>246</v>
      </c>
      <c r="B153" s="1" t="s">
        <v>247</v>
      </c>
      <c r="C153" s="12">
        <v>13092.8</v>
      </c>
      <c r="D153" s="12">
        <v>0</v>
      </c>
      <c r="E153" s="12">
        <v>903</v>
      </c>
      <c r="F153" s="12">
        <v>549</v>
      </c>
      <c r="G153" s="12">
        <v>369.66</v>
      </c>
      <c r="H153" s="12">
        <v>0</v>
      </c>
      <c r="I153" s="12">
        <v>0</v>
      </c>
      <c r="J153" s="12">
        <v>0</v>
      </c>
      <c r="K153" s="12">
        <v>6562.5</v>
      </c>
      <c r="L153" s="12">
        <v>0</v>
      </c>
      <c r="M153" s="12">
        <f t="shared" si="4"/>
        <v>21476.959999999999</v>
      </c>
      <c r="N153" s="12">
        <v>3355.86</v>
      </c>
      <c r="O153" s="12">
        <v>1509.38</v>
      </c>
      <c r="P153" s="12">
        <v>8153.2200000000012</v>
      </c>
      <c r="Q153" s="12">
        <f t="shared" si="5"/>
        <v>13018.460000000001</v>
      </c>
      <c r="R153" s="12">
        <v>8458.5</v>
      </c>
    </row>
    <row r="154" spans="1:18" x14ac:dyDescent="0.25">
      <c r="A154" s="2" t="s">
        <v>248</v>
      </c>
      <c r="B154" s="1" t="s">
        <v>249</v>
      </c>
      <c r="C154" s="12">
        <v>13125</v>
      </c>
      <c r="D154" s="12">
        <v>0</v>
      </c>
      <c r="E154" s="12">
        <v>903</v>
      </c>
      <c r="F154" s="12">
        <v>0</v>
      </c>
      <c r="G154" s="12">
        <v>308.04000000000002</v>
      </c>
      <c r="H154" s="12">
        <v>0</v>
      </c>
      <c r="I154" s="12">
        <v>0</v>
      </c>
      <c r="J154" s="12">
        <v>0</v>
      </c>
      <c r="K154" s="12">
        <v>6562.5</v>
      </c>
      <c r="L154" s="12">
        <v>0</v>
      </c>
      <c r="M154" s="12">
        <f t="shared" si="4"/>
        <v>20898.54</v>
      </c>
      <c r="N154" s="12">
        <v>-174.87</v>
      </c>
      <c r="O154" s="12">
        <v>1509.38</v>
      </c>
      <c r="P154" s="12">
        <v>8100.0299999999988</v>
      </c>
      <c r="Q154" s="12">
        <f t="shared" si="5"/>
        <v>9434.5399999999991</v>
      </c>
      <c r="R154" s="12">
        <v>11464</v>
      </c>
    </row>
    <row r="155" spans="1:18" x14ac:dyDescent="0.25">
      <c r="A155" s="2" t="s">
        <v>250</v>
      </c>
      <c r="B155" s="1" t="s">
        <v>251</v>
      </c>
      <c r="C155" s="12">
        <v>12678.39</v>
      </c>
      <c r="D155" s="12">
        <v>0</v>
      </c>
      <c r="E155" s="12">
        <v>903</v>
      </c>
      <c r="F155" s="12">
        <v>530.70000000000005</v>
      </c>
      <c r="G155" s="12">
        <v>308.04000000000002</v>
      </c>
      <c r="H155" s="12">
        <v>0</v>
      </c>
      <c r="I155" s="12">
        <v>0</v>
      </c>
      <c r="J155" s="12">
        <v>0</v>
      </c>
      <c r="K155" s="12">
        <v>6563</v>
      </c>
      <c r="L155" s="12">
        <v>875</v>
      </c>
      <c r="M155" s="12">
        <f t="shared" si="4"/>
        <v>21858.13</v>
      </c>
      <c r="N155" s="12">
        <v>3346.52</v>
      </c>
      <c r="O155" s="12">
        <v>1509.38</v>
      </c>
      <c r="P155" s="12">
        <v>5549.7300000000032</v>
      </c>
      <c r="Q155" s="12">
        <f t="shared" si="5"/>
        <v>10405.630000000003</v>
      </c>
      <c r="R155" s="12">
        <v>11452.5</v>
      </c>
    </row>
    <row r="156" spans="1:18" x14ac:dyDescent="0.25">
      <c r="A156" s="2" t="s">
        <v>252</v>
      </c>
      <c r="B156" s="1" t="s">
        <v>253</v>
      </c>
      <c r="C156" s="12">
        <v>13656</v>
      </c>
      <c r="D156" s="12">
        <v>400</v>
      </c>
      <c r="E156" s="12">
        <v>1016</v>
      </c>
      <c r="F156" s="12">
        <v>684</v>
      </c>
      <c r="G156" s="12">
        <v>369</v>
      </c>
      <c r="H156" s="12">
        <v>0</v>
      </c>
      <c r="I156" s="12">
        <v>0</v>
      </c>
      <c r="J156" s="12">
        <v>0</v>
      </c>
      <c r="K156" s="12">
        <v>6828</v>
      </c>
      <c r="L156" s="12">
        <v>910.4</v>
      </c>
      <c r="M156" s="12">
        <f t="shared" si="4"/>
        <v>23863.4</v>
      </c>
      <c r="N156" s="12">
        <v>3804.57</v>
      </c>
      <c r="O156" s="12">
        <v>1570.44</v>
      </c>
      <c r="P156" s="12">
        <v>5214.3899999999994</v>
      </c>
      <c r="Q156" s="12">
        <f t="shared" si="5"/>
        <v>10589.4</v>
      </c>
      <c r="R156" s="12">
        <v>13274</v>
      </c>
    </row>
    <row r="157" spans="1:18" x14ac:dyDescent="0.25">
      <c r="A157" s="2" t="s">
        <v>254</v>
      </c>
      <c r="B157" s="1" t="s">
        <v>255</v>
      </c>
      <c r="C157" s="12">
        <v>13656</v>
      </c>
      <c r="D157" s="12">
        <v>0</v>
      </c>
      <c r="E157" s="12">
        <v>1016</v>
      </c>
      <c r="F157" s="12">
        <v>684</v>
      </c>
      <c r="G157" s="12">
        <v>246.44</v>
      </c>
      <c r="H157" s="12">
        <v>0</v>
      </c>
      <c r="I157" s="12">
        <v>0</v>
      </c>
      <c r="J157" s="12">
        <v>0</v>
      </c>
      <c r="K157" s="12">
        <v>6828</v>
      </c>
      <c r="L157" s="12">
        <v>910.4</v>
      </c>
      <c r="M157" s="12">
        <f t="shared" si="4"/>
        <v>23340.840000000004</v>
      </c>
      <c r="N157" s="12">
        <v>3687.31</v>
      </c>
      <c r="O157" s="12">
        <v>1570.44</v>
      </c>
      <c r="P157" s="12">
        <v>6580.5900000000038</v>
      </c>
      <c r="Q157" s="12">
        <f t="shared" si="5"/>
        <v>11838.340000000004</v>
      </c>
      <c r="R157" s="12">
        <v>11502.5</v>
      </c>
    </row>
    <row r="158" spans="1:18" x14ac:dyDescent="0.25">
      <c r="A158" s="2" t="s">
        <v>256</v>
      </c>
      <c r="B158" s="1" t="s">
        <v>257</v>
      </c>
      <c r="C158" s="12">
        <v>13117.71</v>
      </c>
      <c r="D158" s="12">
        <v>0</v>
      </c>
      <c r="E158" s="12">
        <v>903</v>
      </c>
      <c r="F158" s="12">
        <v>549</v>
      </c>
      <c r="G158" s="12">
        <v>246.44</v>
      </c>
      <c r="H158" s="12">
        <v>0</v>
      </c>
      <c r="I158" s="12">
        <v>0</v>
      </c>
      <c r="J158" s="12">
        <v>0</v>
      </c>
      <c r="K158" s="12">
        <v>6562.5</v>
      </c>
      <c r="L158" s="12">
        <v>875</v>
      </c>
      <c r="M158" s="12">
        <f t="shared" si="4"/>
        <v>22253.65</v>
      </c>
      <c r="N158" s="12">
        <v>3440.17</v>
      </c>
      <c r="O158" s="12">
        <v>1509.38</v>
      </c>
      <c r="P158" s="12">
        <v>2505.6000000000022</v>
      </c>
      <c r="Q158" s="12">
        <f t="shared" si="5"/>
        <v>7455.1500000000024</v>
      </c>
      <c r="R158" s="12">
        <v>14798.5</v>
      </c>
    </row>
    <row r="159" spans="1:18" x14ac:dyDescent="0.25">
      <c r="A159" s="2" t="s">
        <v>258</v>
      </c>
      <c r="B159" s="1" t="s">
        <v>259</v>
      </c>
      <c r="C159" s="12">
        <v>13656</v>
      </c>
      <c r="D159" s="12">
        <v>0</v>
      </c>
      <c r="E159" s="12">
        <v>1016</v>
      </c>
      <c r="F159" s="12">
        <v>684</v>
      </c>
      <c r="G159" s="12">
        <v>246.44</v>
      </c>
      <c r="H159" s="12">
        <v>0</v>
      </c>
      <c r="I159" s="12">
        <v>0</v>
      </c>
      <c r="J159" s="12">
        <v>0</v>
      </c>
      <c r="K159" s="12">
        <v>6828</v>
      </c>
      <c r="L159" s="12">
        <v>910.4</v>
      </c>
      <c r="M159" s="12">
        <f t="shared" si="4"/>
        <v>23340.840000000004</v>
      </c>
      <c r="N159" s="12">
        <v>3687.31</v>
      </c>
      <c r="O159" s="12">
        <v>1570.44</v>
      </c>
      <c r="P159" s="12">
        <v>6322.0900000000038</v>
      </c>
      <c r="Q159" s="12">
        <f t="shared" si="5"/>
        <v>11579.840000000004</v>
      </c>
      <c r="R159" s="12">
        <v>11761</v>
      </c>
    </row>
    <row r="160" spans="1:18" x14ac:dyDescent="0.25">
      <c r="A160" s="2" t="s">
        <v>260</v>
      </c>
      <c r="B160" s="1" t="s">
        <v>261</v>
      </c>
      <c r="C160" s="12">
        <v>13656</v>
      </c>
      <c r="D160" s="12">
        <v>200</v>
      </c>
      <c r="E160" s="12">
        <v>1016</v>
      </c>
      <c r="F160" s="12">
        <v>684</v>
      </c>
      <c r="G160" s="12">
        <v>246.44</v>
      </c>
      <c r="H160" s="12">
        <v>0</v>
      </c>
      <c r="I160" s="12">
        <v>0</v>
      </c>
      <c r="J160" s="12">
        <v>0</v>
      </c>
      <c r="K160" s="12">
        <v>6828</v>
      </c>
      <c r="L160" s="12">
        <v>910.4</v>
      </c>
      <c r="M160" s="12">
        <f t="shared" si="4"/>
        <v>23540.840000000004</v>
      </c>
      <c r="N160" s="12">
        <v>3730.03</v>
      </c>
      <c r="O160" s="12">
        <v>1570.44</v>
      </c>
      <c r="P160" s="12">
        <v>7041.3700000000026</v>
      </c>
      <c r="Q160" s="12">
        <f t="shared" si="5"/>
        <v>12341.840000000004</v>
      </c>
      <c r="R160" s="12">
        <v>11199</v>
      </c>
    </row>
    <row r="161" spans="1:18" x14ac:dyDescent="0.25">
      <c r="A161" s="2" t="s">
        <v>262</v>
      </c>
      <c r="B161" s="1" t="s">
        <v>263</v>
      </c>
      <c r="C161" s="12">
        <v>11263.43</v>
      </c>
      <c r="D161" s="12">
        <v>0</v>
      </c>
      <c r="E161" s="12">
        <v>737</v>
      </c>
      <c r="F161" s="12">
        <v>455</v>
      </c>
      <c r="G161" s="12">
        <v>246.44</v>
      </c>
      <c r="H161" s="12">
        <v>0</v>
      </c>
      <c r="I161" s="12">
        <v>0</v>
      </c>
      <c r="J161" s="12">
        <v>0</v>
      </c>
      <c r="K161" s="12">
        <v>5639.5</v>
      </c>
      <c r="L161" s="12">
        <v>0</v>
      </c>
      <c r="M161" s="12">
        <f t="shared" si="4"/>
        <v>18341.370000000003</v>
      </c>
      <c r="N161" s="12">
        <v>2642.29</v>
      </c>
      <c r="O161" s="12">
        <v>1297.0999999999999</v>
      </c>
      <c r="P161" s="12">
        <v>5227.9800000000032</v>
      </c>
      <c r="Q161" s="12">
        <f t="shared" si="5"/>
        <v>9167.3700000000026</v>
      </c>
      <c r="R161" s="12">
        <v>9174</v>
      </c>
    </row>
    <row r="162" spans="1:18" x14ac:dyDescent="0.25">
      <c r="A162" s="2" t="s">
        <v>264</v>
      </c>
      <c r="B162" s="1" t="s">
        <v>265</v>
      </c>
      <c r="C162" s="12">
        <v>13656</v>
      </c>
      <c r="D162" s="12">
        <v>0</v>
      </c>
      <c r="E162" s="12">
        <v>1016</v>
      </c>
      <c r="F162" s="12">
        <v>684</v>
      </c>
      <c r="G162" s="12">
        <v>246.44</v>
      </c>
      <c r="H162" s="12">
        <v>0</v>
      </c>
      <c r="I162" s="12">
        <v>0</v>
      </c>
      <c r="J162" s="12">
        <v>0</v>
      </c>
      <c r="K162" s="12">
        <v>6828</v>
      </c>
      <c r="L162" s="12">
        <v>0</v>
      </c>
      <c r="M162" s="12">
        <f t="shared" si="4"/>
        <v>22430.440000000002</v>
      </c>
      <c r="N162" s="12">
        <v>3572.54</v>
      </c>
      <c r="O162" s="12">
        <v>1570.44</v>
      </c>
      <c r="P162" s="12">
        <v>5087.9600000000028</v>
      </c>
      <c r="Q162" s="12">
        <f t="shared" si="5"/>
        <v>10230.940000000002</v>
      </c>
      <c r="R162" s="12">
        <v>12199.5</v>
      </c>
    </row>
    <row r="163" spans="1:18" x14ac:dyDescent="0.25">
      <c r="A163" s="2" t="s">
        <v>266</v>
      </c>
      <c r="B163" s="1" t="s">
        <v>267</v>
      </c>
      <c r="C163" s="12">
        <v>13656</v>
      </c>
      <c r="D163" s="12">
        <v>200</v>
      </c>
      <c r="E163" s="12">
        <v>1016</v>
      </c>
      <c r="F163" s="12">
        <v>684</v>
      </c>
      <c r="G163" s="12">
        <v>246.44</v>
      </c>
      <c r="H163" s="12">
        <v>0</v>
      </c>
      <c r="I163" s="12">
        <v>0</v>
      </c>
      <c r="J163" s="12">
        <v>0</v>
      </c>
      <c r="K163" s="12">
        <v>6828</v>
      </c>
      <c r="L163" s="12">
        <v>0</v>
      </c>
      <c r="M163" s="12">
        <f t="shared" si="4"/>
        <v>22630.440000000002</v>
      </c>
      <c r="N163" s="12">
        <v>3619.58</v>
      </c>
      <c r="O163" s="12">
        <v>1570.44</v>
      </c>
      <c r="P163" s="12">
        <v>2878.4200000000019</v>
      </c>
      <c r="Q163" s="12">
        <f t="shared" si="5"/>
        <v>8068.4400000000023</v>
      </c>
      <c r="R163" s="12">
        <v>14562</v>
      </c>
    </row>
    <row r="164" spans="1:18" x14ac:dyDescent="0.25">
      <c r="A164" s="2" t="s">
        <v>268</v>
      </c>
      <c r="B164" s="1" t="s">
        <v>269</v>
      </c>
      <c r="C164" s="12">
        <v>13125</v>
      </c>
      <c r="D164" s="12">
        <v>0</v>
      </c>
      <c r="E164" s="12">
        <v>903</v>
      </c>
      <c r="F164" s="12">
        <v>549</v>
      </c>
      <c r="G164" s="12">
        <v>246.44</v>
      </c>
      <c r="H164" s="12">
        <v>0</v>
      </c>
      <c r="I164" s="12">
        <v>0</v>
      </c>
      <c r="J164" s="12">
        <v>0</v>
      </c>
      <c r="K164" s="12">
        <v>6562.5</v>
      </c>
      <c r="L164" s="12">
        <v>875</v>
      </c>
      <c r="M164" s="12">
        <f t="shared" si="4"/>
        <v>22260.940000000002</v>
      </c>
      <c r="N164" s="12">
        <v>3441.73</v>
      </c>
      <c r="O164" s="12">
        <v>1509.38</v>
      </c>
      <c r="P164" s="12">
        <v>5549.3300000000017</v>
      </c>
      <c r="Q164" s="12">
        <f t="shared" si="5"/>
        <v>10500.440000000002</v>
      </c>
      <c r="R164" s="12">
        <v>11760.5</v>
      </c>
    </row>
    <row r="165" spans="1:18" x14ac:dyDescent="0.25">
      <c r="A165" s="2" t="s">
        <v>270</v>
      </c>
      <c r="B165" s="1" t="s">
        <v>271</v>
      </c>
      <c r="C165" s="12">
        <v>10341.52</v>
      </c>
      <c r="D165" s="12">
        <v>0</v>
      </c>
      <c r="E165" s="12">
        <v>737</v>
      </c>
      <c r="F165" s="12">
        <v>455</v>
      </c>
      <c r="G165" s="12">
        <v>246.44</v>
      </c>
      <c r="H165" s="12">
        <v>0</v>
      </c>
      <c r="I165" s="12">
        <v>0</v>
      </c>
      <c r="J165" s="12">
        <v>0</v>
      </c>
      <c r="K165" s="12">
        <v>5639.5</v>
      </c>
      <c r="L165" s="12">
        <v>0</v>
      </c>
      <c r="M165" s="12">
        <f t="shared" si="4"/>
        <v>17419.46</v>
      </c>
      <c r="N165" s="12">
        <v>2448.33</v>
      </c>
      <c r="O165" s="12">
        <v>1297.0999999999999</v>
      </c>
      <c r="P165" s="12">
        <v>5502.5299999999988</v>
      </c>
      <c r="Q165" s="12">
        <f t="shared" si="5"/>
        <v>9247.9599999999991</v>
      </c>
      <c r="R165" s="12">
        <v>8171.5</v>
      </c>
    </row>
    <row r="166" spans="1:18" x14ac:dyDescent="0.25">
      <c r="A166" s="2" t="s">
        <v>272</v>
      </c>
      <c r="B166" s="1" t="s">
        <v>273</v>
      </c>
      <c r="C166" s="12">
        <v>13125</v>
      </c>
      <c r="D166" s="12">
        <v>200</v>
      </c>
      <c r="E166" s="12">
        <v>903</v>
      </c>
      <c r="F166" s="12">
        <v>549</v>
      </c>
      <c r="G166" s="12">
        <f>246.44+369</f>
        <v>615.44000000000005</v>
      </c>
      <c r="H166" s="12">
        <v>0</v>
      </c>
      <c r="I166" s="12">
        <v>0</v>
      </c>
      <c r="J166" s="12">
        <v>0</v>
      </c>
      <c r="K166" s="12">
        <v>6562.5</v>
      </c>
      <c r="L166" s="12">
        <v>875</v>
      </c>
      <c r="M166" s="12">
        <f t="shared" si="4"/>
        <v>22829.940000000002</v>
      </c>
      <c r="N166" s="12">
        <v>3488.77</v>
      </c>
      <c r="O166" s="12">
        <v>1509.38</v>
      </c>
      <c r="P166" s="12">
        <v>2443.7900000000009</v>
      </c>
      <c r="Q166" s="12">
        <f t="shared" si="5"/>
        <v>7441.9400000000005</v>
      </c>
      <c r="R166" s="12">
        <v>15388</v>
      </c>
    </row>
    <row r="167" spans="1:18" x14ac:dyDescent="0.25">
      <c r="A167" s="2" t="s">
        <v>274</v>
      </c>
      <c r="B167" s="1" t="s">
        <v>275</v>
      </c>
      <c r="C167" s="12">
        <v>13656</v>
      </c>
      <c r="D167" s="12">
        <v>400</v>
      </c>
      <c r="E167" s="12">
        <v>1016</v>
      </c>
      <c r="F167" s="12">
        <v>684</v>
      </c>
      <c r="G167" s="12">
        <v>0</v>
      </c>
      <c r="H167" s="12">
        <v>0</v>
      </c>
      <c r="I167" s="12">
        <v>0</v>
      </c>
      <c r="J167" s="12">
        <v>0</v>
      </c>
      <c r="K167" s="12">
        <v>6828</v>
      </c>
      <c r="L167" s="12">
        <v>910.4</v>
      </c>
      <c r="M167" s="12">
        <f t="shared" si="4"/>
        <v>23494.400000000001</v>
      </c>
      <c r="N167" s="12">
        <v>3721.76</v>
      </c>
      <c r="O167" s="12">
        <v>1570.44</v>
      </c>
      <c r="P167" s="12">
        <v>5611.2000000000007</v>
      </c>
      <c r="Q167" s="12">
        <f t="shared" si="5"/>
        <v>10903.400000000001</v>
      </c>
      <c r="R167" s="12">
        <v>12591</v>
      </c>
    </row>
    <row r="168" spans="1:18" x14ac:dyDescent="0.25">
      <c r="A168" s="2" t="s">
        <v>276</v>
      </c>
      <c r="B168" s="1" t="s">
        <v>277</v>
      </c>
      <c r="C168" s="12">
        <v>13656</v>
      </c>
      <c r="D168" s="12">
        <v>200</v>
      </c>
      <c r="E168" s="12">
        <v>1016</v>
      </c>
      <c r="F168" s="12">
        <v>684</v>
      </c>
      <c r="G168" s="12">
        <v>0</v>
      </c>
      <c r="H168" s="12">
        <v>0</v>
      </c>
      <c r="I168" s="12">
        <v>0</v>
      </c>
      <c r="J168" s="12">
        <v>0</v>
      </c>
      <c r="K168" s="12">
        <v>6828</v>
      </c>
      <c r="L168" s="12">
        <v>910.4</v>
      </c>
      <c r="M168" s="12">
        <f t="shared" si="4"/>
        <v>23294.400000000001</v>
      </c>
      <c r="N168" s="12">
        <v>3679.04</v>
      </c>
      <c r="O168" s="12">
        <v>1570.44</v>
      </c>
      <c r="P168" s="12">
        <v>180.42000000000189</v>
      </c>
      <c r="Q168" s="12">
        <f t="shared" si="5"/>
        <v>5429.9000000000015</v>
      </c>
      <c r="R168" s="12">
        <v>17864.5</v>
      </c>
    </row>
    <row r="169" spans="1:18" x14ac:dyDescent="0.25">
      <c r="A169" s="2" t="s">
        <v>278</v>
      </c>
      <c r="B169" s="1" t="s">
        <v>279</v>
      </c>
      <c r="C169" s="12">
        <v>13649.05</v>
      </c>
      <c r="D169" s="12">
        <v>0</v>
      </c>
      <c r="E169" s="12">
        <v>1016</v>
      </c>
      <c r="F169" s="12">
        <v>684</v>
      </c>
      <c r="G169" s="12">
        <v>0</v>
      </c>
      <c r="H169" s="12">
        <v>0</v>
      </c>
      <c r="I169" s="12">
        <v>0</v>
      </c>
      <c r="J169" s="12">
        <v>0</v>
      </c>
      <c r="K169" s="12">
        <v>6828</v>
      </c>
      <c r="L169" s="12">
        <v>0</v>
      </c>
      <c r="M169" s="12">
        <f t="shared" si="4"/>
        <v>22177.05</v>
      </c>
      <c r="N169" s="12">
        <v>3515.76</v>
      </c>
      <c r="O169" s="12">
        <v>1570.44</v>
      </c>
      <c r="P169" s="12">
        <v>1280.3499999999985</v>
      </c>
      <c r="Q169" s="12">
        <f t="shared" si="5"/>
        <v>6366.5499999999993</v>
      </c>
      <c r="R169" s="12">
        <v>15810.5</v>
      </c>
    </row>
    <row r="170" spans="1:18" x14ac:dyDescent="0.25">
      <c r="A170" s="2" t="s">
        <v>282</v>
      </c>
      <c r="B170" s="1" t="s">
        <v>283</v>
      </c>
      <c r="C170" s="12">
        <v>13656</v>
      </c>
      <c r="D170" s="12">
        <v>0</v>
      </c>
      <c r="E170" s="12">
        <v>1016</v>
      </c>
      <c r="F170" s="12">
        <v>615.6</v>
      </c>
      <c r="G170" s="12">
        <v>0</v>
      </c>
      <c r="H170" s="12">
        <v>0</v>
      </c>
      <c r="I170" s="12">
        <v>0</v>
      </c>
      <c r="J170" s="12">
        <v>0</v>
      </c>
      <c r="K170" s="12">
        <v>6828</v>
      </c>
      <c r="L170" s="12">
        <v>200</v>
      </c>
      <c r="M170" s="12">
        <f t="shared" si="4"/>
        <v>22315.599999999999</v>
      </c>
      <c r="N170" s="12">
        <v>3222.68</v>
      </c>
      <c r="O170" s="12">
        <v>1570.44</v>
      </c>
      <c r="P170" s="12">
        <v>2041.9799999999996</v>
      </c>
      <c r="Q170" s="12">
        <f t="shared" si="5"/>
        <v>6835.0999999999995</v>
      </c>
      <c r="R170" s="12">
        <v>15480.5</v>
      </c>
    </row>
    <row r="171" spans="1:18" x14ac:dyDescent="0.25">
      <c r="A171" s="2" t="s">
        <v>284</v>
      </c>
      <c r="B171" s="1" t="s">
        <v>285</v>
      </c>
      <c r="C171" s="12">
        <v>13656</v>
      </c>
      <c r="D171" s="12">
        <v>400</v>
      </c>
      <c r="E171" s="12">
        <v>1016</v>
      </c>
      <c r="F171" s="12">
        <v>684</v>
      </c>
      <c r="G171" s="12">
        <v>0</v>
      </c>
      <c r="H171" s="12">
        <v>0</v>
      </c>
      <c r="I171" s="12">
        <v>0</v>
      </c>
      <c r="J171" s="12">
        <v>0</v>
      </c>
      <c r="K171" s="12">
        <v>6828</v>
      </c>
      <c r="L171" s="12">
        <v>910.4</v>
      </c>
      <c r="M171" s="12">
        <f t="shared" si="4"/>
        <v>23494.400000000001</v>
      </c>
      <c r="N171" s="12">
        <v>3721.76</v>
      </c>
      <c r="O171" s="12">
        <v>1570.44</v>
      </c>
      <c r="P171" s="12">
        <v>6122.2000000000007</v>
      </c>
      <c r="Q171" s="12">
        <f t="shared" si="5"/>
        <v>11414.400000000001</v>
      </c>
      <c r="R171" s="12">
        <v>12080</v>
      </c>
    </row>
    <row r="172" spans="1:18" x14ac:dyDescent="0.25">
      <c r="A172" s="2" t="s">
        <v>286</v>
      </c>
      <c r="B172" s="1" t="s">
        <v>287</v>
      </c>
      <c r="C172" s="12">
        <v>13656</v>
      </c>
      <c r="D172" s="12">
        <v>200</v>
      </c>
      <c r="E172" s="12">
        <v>1016</v>
      </c>
      <c r="F172" s="12">
        <v>684</v>
      </c>
      <c r="G172" s="12">
        <v>0</v>
      </c>
      <c r="H172" s="12">
        <v>0</v>
      </c>
      <c r="I172" s="12">
        <v>0</v>
      </c>
      <c r="J172" s="12">
        <v>0</v>
      </c>
      <c r="K172" s="12">
        <v>6828</v>
      </c>
      <c r="L172" s="12">
        <v>910.4</v>
      </c>
      <c r="M172" s="12">
        <f t="shared" si="4"/>
        <v>23294.400000000001</v>
      </c>
      <c r="N172" s="12">
        <v>3679.04</v>
      </c>
      <c r="O172" s="12">
        <v>1570.44</v>
      </c>
      <c r="P172" s="12">
        <v>5358.4200000000019</v>
      </c>
      <c r="Q172" s="12">
        <f t="shared" si="5"/>
        <v>10607.900000000001</v>
      </c>
      <c r="R172" s="12">
        <v>12686.5</v>
      </c>
    </row>
    <row r="173" spans="1:18" x14ac:dyDescent="0.25">
      <c r="A173" s="2" t="s">
        <v>288</v>
      </c>
      <c r="B173" s="1" t="s">
        <v>289</v>
      </c>
      <c r="C173" s="12">
        <v>13656</v>
      </c>
      <c r="D173" s="12">
        <v>0</v>
      </c>
      <c r="E173" s="12">
        <v>1016</v>
      </c>
      <c r="F173" s="12">
        <v>684</v>
      </c>
      <c r="G173" s="12">
        <v>0</v>
      </c>
      <c r="H173" s="12">
        <v>0</v>
      </c>
      <c r="I173" s="12">
        <v>0</v>
      </c>
      <c r="J173" s="12">
        <v>0</v>
      </c>
      <c r="K173" s="12">
        <v>6828</v>
      </c>
      <c r="L173" s="12">
        <v>0</v>
      </c>
      <c r="M173" s="12">
        <f t="shared" si="4"/>
        <v>22184</v>
      </c>
      <c r="N173" s="12">
        <v>3517.24</v>
      </c>
      <c r="O173" s="12">
        <v>1570.44</v>
      </c>
      <c r="P173" s="12">
        <v>6361.82</v>
      </c>
      <c r="Q173" s="12">
        <f t="shared" si="5"/>
        <v>11449.5</v>
      </c>
      <c r="R173" s="12">
        <v>10734.5</v>
      </c>
    </row>
    <row r="174" spans="1:18" x14ac:dyDescent="0.25">
      <c r="A174" s="2" t="s">
        <v>290</v>
      </c>
      <c r="B174" s="1" t="s">
        <v>291</v>
      </c>
      <c r="C174" s="12">
        <v>13656</v>
      </c>
      <c r="D174" s="12">
        <v>400</v>
      </c>
      <c r="E174" s="12">
        <v>1016</v>
      </c>
      <c r="F174" s="12">
        <v>684</v>
      </c>
      <c r="G174" s="12">
        <v>0</v>
      </c>
      <c r="H174" s="12">
        <v>0</v>
      </c>
      <c r="I174" s="12">
        <v>0</v>
      </c>
      <c r="J174" s="12">
        <v>0</v>
      </c>
      <c r="K174" s="12">
        <v>6828</v>
      </c>
      <c r="L174" s="12">
        <v>0</v>
      </c>
      <c r="M174" s="12">
        <f t="shared" si="4"/>
        <v>22584</v>
      </c>
      <c r="N174" s="12">
        <v>3607</v>
      </c>
      <c r="O174" s="12">
        <v>1570.44</v>
      </c>
      <c r="P174" s="12">
        <v>5367.5599999999977</v>
      </c>
      <c r="Q174" s="12">
        <f t="shared" si="5"/>
        <v>10544.999999999998</v>
      </c>
      <c r="R174" s="12">
        <v>12039</v>
      </c>
    </row>
    <row r="175" spans="1:18" x14ac:dyDescent="0.25">
      <c r="A175" s="2" t="s">
        <v>292</v>
      </c>
      <c r="B175" s="1" t="s">
        <v>293</v>
      </c>
      <c r="C175" s="12">
        <v>13656</v>
      </c>
      <c r="D175" s="12">
        <v>0</v>
      </c>
      <c r="E175" s="12">
        <v>1016</v>
      </c>
      <c r="F175" s="12">
        <v>684</v>
      </c>
      <c r="G175" s="12">
        <v>0</v>
      </c>
      <c r="H175" s="12">
        <v>0</v>
      </c>
      <c r="I175" s="12">
        <v>0</v>
      </c>
      <c r="J175" s="12">
        <v>0</v>
      </c>
      <c r="K175" s="12">
        <v>6828</v>
      </c>
      <c r="L175" s="12">
        <v>0</v>
      </c>
      <c r="M175" s="12">
        <f t="shared" si="4"/>
        <v>22184</v>
      </c>
      <c r="N175" s="12">
        <v>3517.24</v>
      </c>
      <c r="O175" s="12">
        <v>1570.44</v>
      </c>
      <c r="P175" s="12">
        <v>186.31999999999971</v>
      </c>
      <c r="Q175" s="12">
        <f t="shared" si="5"/>
        <v>5274</v>
      </c>
      <c r="R175" s="12">
        <v>16910</v>
      </c>
    </row>
    <row r="176" spans="1:18" x14ac:dyDescent="0.25">
      <c r="A176" s="2" t="s">
        <v>294</v>
      </c>
      <c r="B176" s="1" t="s">
        <v>295</v>
      </c>
      <c r="C176" s="12">
        <v>13638.3</v>
      </c>
      <c r="D176" s="12">
        <v>0</v>
      </c>
      <c r="E176" s="12">
        <v>1016</v>
      </c>
      <c r="F176" s="12">
        <v>592.79999999999995</v>
      </c>
      <c r="G176" s="12">
        <v>0</v>
      </c>
      <c r="H176" s="12">
        <v>0</v>
      </c>
      <c r="I176" s="12">
        <v>0</v>
      </c>
      <c r="J176" s="12">
        <v>0</v>
      </c>
      <c r="K176" s="12">
        <v>6828</v>
      </c>
      <c r="L176" s="12">
        <v>0</v>
      </c>
      <c r="M176" s="12">
        <f t="shared" si="4"/>
        <v>22075.1</v>
      </c>
      <c r="N176" s="12">
        <v>3063.76</v>
      </c>
      <c r="O176" s="12">
        <v>1570.44</v>
      </c>
      <c r="P176" s="12">
        <v>2412.3999999999978</v>
      </c>
      <c r="Q176" s="12">
        <f t="shared" si="5"/>
        <v>7046.5999999999985</v>
      </c>
      <c r="R176" s="12">
        <v>15028.5</v>
      </c>
    </row>
    <row r="177" spans="1:18" x14ac:dyDescent="0.25">
      <c r="A177" s="2" t="s">
        <v>296</v>
      </c>
      <c r="B177" s="1" t="s">
        <v>297</v>
      </c>
      <c r="C177" s="12">
        <v>12657.9</v>
      </c>
      <c r="D177" s="12">
        <v>200</v>
      </c>
      <c r="E177" s="12">
        <v>915</v>
      </c>
      <c r="F177" s="12">
        <v>616</v>
      </c>
      <c r="G177" s="12">
        <v>0</v>
      </c>
      <c r="H177" s="12">
        <v>0</v>
      </c>
      <c r="I177" s="12">
        <v>0</v>
      </c>
      <c r="J177" s="12">
        <v>0</v>
      </c>
      <c r="K177" s="12">
        <v>6328</v>
      </c>
      <c r="L177" s="12">
        <v>843.86</v>
      </c>
      <c r="M177" s="12">
        <f t="shared" si="4"/>
        <v>21560.760000000002</v>
      </c>
      <c r="N177" s="12">
        <v>3284.02</v>
      </c>
      <c r="O177" s="12">
        <v>1455.66</v>
      </c>
      <c r="P177" s="12">
        <v>1290.5800000000017</v>
      </c>
      <c r="Q177" s="12">
        <f t="shared" si="5"/>
        <v>6030.260000000002</v>
      </c>
      <c r="R177" s="12">
        <v>15530.5</v>
      </c>
    </row>
    <row r="178" spans="1:18" x14ac:dyDescent="0.25">
      <c r="A178" s="2" t="s">
        <v>298</v>
      </c>
      <c r="B178" s="1" t="s">
        <v>299</v>
      </c>
      <c r="C178" s="12">
        <v>15333</v>
      </c>
      <c r="D178" s="12">
        <v>200</v>
      </c>
      <c r="E178" s="12">
        <v>1093</v>
      </c>
      <c r="F178" s="12">
        <v>339.5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f t="shared" si="4"/>
        <v>16965.5</v>
      </c>
      <c r="N178" s="12">
        <v>2347.4</v>
      </c>
      <c r="O178" s="12">
        <v>1763.3</v>
      </c>
      <c r="P178" s="12">
        <v>1656.7999999999993</v>
      </c>
      <c r="Q178" s="12">
        <f t="shared" si="5"/>
        <v>5767.4999999999991</v>
      </c>
      <c r="R178" s="12">
        <v>11198</v>
      </c>
    </row>
    <row r="179" spans="1:18" x14ac:dyDescent="0.25">
      <c r="A179" s="2" t="s">
        <v>300</v>
      </c>
      <c r="B179" s="1" t="s">
        <v>301</v>
      </c>
      <c r="C179" s="12">
        <v>12250</v>
      </c>
      <c r="D179" s="12">
        <v>0</v>
      </c>
      <c r="E179" s="12">
        <v>903</v>
      </c>
      <c r="F179" s="12">
        <v>530.70000000000005</v>
      </c>
      <c r="G179" s="12">
        <v>0</v>
      </c>
      <c r="H179" s="12">
        <v>0</v>
      </c>
      <c r="I179" s="12">
        <v>0</v>
      </c>
      <c r="J179" s="12">
        <v>0</v>
      </c>
      <c r="K179" s="12">
        <v>6562.5</v>
      </c>
      <c r="L179" s="12">
        <v>0</v>
      </c>
      <c r="M179" s="12">
        <f t="shared" si="4"/>
        <v>20246.2</v>
      </c>
      <c r="N179" s="12">
        <v>3079.34</v>
      </c>
      <c r="O179" s="12">
        <v>1509.38</v>
      </c>
      <c r="P179" s="12">
        <v>5716.98</v>
      </c>
      <c r="Q179" s="12">
        <f t="shared" si="5"/>
        <v>10305.700000000001</v>
      </c>
      <c r="R179" s="12">
        <v>9940.5</v>
      </c>
    </row>
    <row r="180" spans="1:18" x14ac:dyDescent="0.25">
      <c r="A180" s="2" t="s">
        <v>408</v>
      </c>
      <c r="B180" s="1" t="s">
        <v>460</v>
      </c>
      <c r="C180" s="12">
        <v>13656</v>
      </c>
      <c r="D180" s="12">
        <v>200</v>
      </c>
      <c r="E180" s="12">
        <v>1016</v>
      </c>
      <c r="F180" s="12">
        <v>684</v>
      </c>
      <c r="G180" s="12">
        <v>0</v>
      </c>
      <c r="H180" s="12">
        <v>0</v>
      </c>
      <c r="I180" s="12">
        <v>0</v>
      </c>
      <c r="J180" s="12">
        <v>0</v>
      </c>
      <c r="K180" s="12">
        <v>4564.47</v>
      </c>
      <c r="L180" s="12">
        <v>910.4</v>
      </c>
      <c r="M180" s="12">
        <f t="shared" ref="M180:M235" si="6">SUM(C180:L180)</f>
        <v>21030.870000000003</v>
      </c>
      <c r="N180" s="12">
        <v>3146.66</v>
      </c>
      <c r="O180" s="12">
        <v>1570.44</v>
      </c>
      <c r="P180" s="12">
        <v>0.27000000000225555</v>
      </c>
      <c r="Q180" s="12">
        <f t="shared" ref="Q180:Q235" si="7">SUM(N180:P180)</f>
        <v>4717.3700000000026</v>
      </c>
      <c r="R180" s="12">
        <v>16313.5</v>
      </c>
    </row>
    <row r="181" spans="1:18" x14ac:dyDescent="0.25">
      <c r="A181" s="2" t="s">
        <v>410</v>
      </c>
      <c r="B181" s="1" t="s">
        <v>411</v>
      </c>
      <c r="C181" s="12">
        <v>12687.5</v>
      </c>
      <c r="D181" s="12">
        <v>200</v>
      </c>
      <c r="E181" s="12">
        <v>903</v>
      </c>
      <c r="F181" s="12">
        <v>530.70000000000005</v>
      </c>
      <c r="G181" s="12">
        <v>0</v>
      </c>
      <c r="H181" s="12">
        <v>0</v>
      </c>
      <c r="I181" s="12">
        <v>0</v>
      </c>
      <c r="J181" s="12">
        <v>0</v>
      </c>
      <c r="K181" s="12">
        <v>4586</v>
      </c>
      <c r="L181" s="12">
        <v>875</v>
      </c>
      <c r="M181" s="12">
        <f t="shared" si="6"/>
        <v>19782.2</v>
      </c>
      <c r="N181" s="12">
        <v>2858.81</v>
      </c>
      <c r="O181" s="12">
        <v>1509.38</v>
      </c>
      <c r="P181" s="12">
        <v>938.01000000000022</v>
      </c>
      <c r="Q181" s="12">
        <f t="shared" si="7"/>
        <v>5306.2000000000007</v>
      </c>
      <c r="R181" s="12">
        <v>14476</v>
      </c>
    </row>
    <row r="182" spans="1:18" x14ac:dyDescent="0.25">
      <c r="A182" s="2" t="s">
        <v>412</v>
      </c>
      <c r="B182" s="1" t="s">
        <v>413</v>
      </c>
      <c r="C182" s="12">
        <v>12687.5</v>
      </c>
      <c r="D182" s="12">
        <v>200</v>
      </c>
      <c r="E182" s="12">
        <v>903</v>
      </c>
      <c r="F182" s="12">
        <v>530.70000000000005</v>
      </c>
      <c r="G182" s="12">
        <v>0</v>
      </c>
      <c r="H182" s="12">
        <v>0</v>
      </c>
      <c r="I182" s="12">
        <v>0</v>
      </c>
      <c r="J182" s="12">
        <v>0</v>
      </c>
      <c r="K182" s="12">
        <v>3422</v>
      </c>
      <c r="L182" s="12">
        <v>0</v>
      </c>
      <c r="M182" s="12">
        <f t="shared" si="6"/>
        <v>17743.2</v>
      </c>
      <c r="N182" s="12">
        <v>2513.52</v>
      </c>
      <c r="O182" s="12">
        <v>1509.38</v>
      </c>
      <c r="P182" s="12">
        <v>0.30000000000109139</v>
      </c>
      <c r="Q182" s="12">
        <f t="shared" si="7"/>
        <v>4023.2000000000012</v>
      </c>
      <c r="R182" s="12">
        <v>13720</v>
      </c>
    </row>
    <row r="183" spans="1:18" x14ac:dyDescent="0.25">
      <c r="A183" s="2" t="s">
        <v>438</v>
      </c>
      <c r="B183" s="1" t="s">
        <v>468</v>
      </c>
      <c r="C183" s="12">
        <v>13125</v>
      </c>
      <c r="D183" s="12">
        <v>0</v>
      </c>
      <c r="E183" s="12">
        <v>903</v>
      </c>
      <c r="F183" s="12">
        <v>549</v>
      </c>
      <c r="G183" s="12">
        <v>0</v>
      </c>
      <c r="H183" s="12">
        <v>0</v>
      </c>
      <c r="I183" s="12">
        <v>0</v>
      </c>
      <c r="J183" s="12">
        <v>0</v>
      </c>
      <c r="K183" s="12">
        <v>3422</v>
      </c>
      <c r="L183" s="12">
        <v>0</v>
      </c>
      <c r="M183" s="12">
        <f t="shared" si="6"/>
        <v>17999</v>
      </c>
      <c r="N183" s="12">
        <v>2568.15</v>
      </c>
      <c r="O183" s="12">
        <v>1509.38</v>
      </c>
      <c r="P183" s="12">
        <v>-3.0000000000654836E-2</v>
      </c>
      <c r="Q183" s="12">
        <f t="shared" si="7"/>
        <v>4077.4999999999995</v>
      </c>
      <c r="R183" s="12">
        <v>13921.5</v>
      </c>
    </row>
    <row r="184" spans="1:18" x14ac:dyDescent="0.25">
      <c r="A184" s="14"/>
      <c r="B184" s="6"/>
      <c r="C184" s="6" t="s">
        <v>545</v>
      </c>
      <c r="D184" s="6" t="s">
        <v>545</v>
      </c>
      <c r="E184" s="6" t="s">
        <v>545</v>
      </c>
      <c r="F184" s="6" t="s">
        <v>545</v>
      </c>
      <c r="G184" s="6" t="s">
        <v>545</v>
      </c>
      <c r="H184" s="6" t="s">
        <v>545</v>
      </c>
      <c r="I184" s="6" t="s">
        <v>545</v>
      </c>
      <c r="J184" s="6" t="s">
        <v>545</v>
      </c>
      <c r="K184" s="6" t="s">
        <v>545</v>
      </c>
      <c r="L184" s="6" t="s">
        <v>545</v>
      </c>
      <c r="M184" s="6" t="s">
        <v>545</v>
      </c>
      <c r="N184" s="6" t="s">
        <v>545</v>
      </c>
      <c r="O184" s="6" t="s">
        <v>545</v>
      </c>
      <c r="P184" s="6" t="s">
        <v>545</v>
      </c>
      <c r="Q184" s="6" t="s">
        <v>545</v>
      </c>
      <c r="R184" s="6" t="s">
        <v>545</v>
      </c>
    </row>
    <row r="185" spans="1:18" x14ac:dyDescent="0.25">
      <c r="A185" s="11" t="s">
        <v>543</v>
      </c>
      <c r="C185" s="12"/>
      <c r="M185" s="12"/>
      <c r="Q185" s="12"/>
    </row>
    <row r="186" spans="1:18" x14ac:dyDescent="0.25">
      <c r="A186" s="2" t="s">
        <v>302</v>
      </c>
      <c r="B186" s="1" t="s">
        <v>303</v>
      </c>
      <c r="C186" s="12">
        <v>13656</v>
      </c>
      <c r="D186" s="12">
        <v>0</v>
      </c>
      <c r="E186" s="12">
        <v>1016</v>
      </c>
      <c r="F186" s="12">
        <v>684</v>
      </c>
      <c r="G186" s="12">
        <v>616.1</v>
      </c>
      <c r="H186" s="12">
        <v>0</v>
      </c>
      <c r="I186" s="12">
        <v>0</v>
      </c>
      <c r="J186" s="12">
        <v>0</v>
      </c>
      <c r="K186" s="12">
        <v>6828</v>
      </c>
      <c r="L186" s="12">
        <f>910.4+125</f>
        <v>1035.4000000000001</v>
      </c>
      <c r="M186" s="12">
        <f t="shared" si="6"/>
        <v>23835.5</v>
      </c>
      <c r="N186" s="12">
        <v>3799.66</v>
      </c>
      <c r="O186" s="12">
        <v>1570.44</v>
      </c>
      <c r="P186" s="12">
        <v>6034.4000000000015</v>
      </c>
      <c r="Q186" s="12">
        <f t="shared" si="7"/>
        <v>11404.500000000002</v>
      </c>
      <c r="R186" s="12">
        <v>12431</v>
      </c>
    </row>
    <row r="187" spans="1:18" x14ac:dyDescent="0.25">
      <c r="A187" s="2" t="s">
        <v>304</v>
      </c>
      <c r="B187" s="1" t="s">
        <v>305</v>
      </c>
      <c r="C187" s="12">
        <v>11279.1</v>
      </c>
      <c r="D187" s="12">
        <v>0</v>
      </c>
      <c r="E187" s="12">
        <v>737</v>
      </c>
      <c r="F187" s="12">
        <v>455</v>
      </c>
      <c r="G187" s="12">
        <v>492.88</v>
      </c>
      <c r="H187" s="12">
        <v>0</v>
      </c>
      <c r="I187" s="12">
        <v>0</v>
      </c>
      <c r="J187" s="12">
        <v>0</v>
      </c>
      <c r="K187" s="12">
        <v>5639.5</v>
      </c>
      <c r="L187" s="12">
        <v>0</v>
      </c>
      <c r="M187" s="12">
        <f t="shared" si="6"/>
        <v>18603.48</v>
      </c>
      <c r="N187" s="12">
        <v>2700.93</v>
      </c>
      <c r="O187" s="12">
        <v>1297.0999999999999</v>
      </c>
      <c r="P187" s="12">
        <v>3976.9500000000007</v>
      </c>
      <c r="Q187" s="12">
        <f t="shared" si="7"/>
        <v>7974.9800000000005</v>
      </c>
      <c r="R187" s="12">
        <v>10628.5</v>
      </c>
    </row>
    <row r="188" spans="1:18" x14ac:dyDescent="0.25">
      <c r="A188" s="2" t="s">
        <v>306</v>
      </c>
      <c r="B188" s="1" t="s">
        <v>307</v>
      </c>
      <c r="C188" s="12">
        <v>13656</v>
      </c>
      <c r="D188" s="12">
        <v>0</v>
      </c>
      <c r="E188" s="12">
        <v>1016</v>
      </c>
      <c r="F188" s="12">
        <v>684</v>
      </c>
      <c r="G188" s="12">
        <v>492.88</v>
      </c>
      <c r="H188" s="12">
        <v>0</v>
      </c>
      <c r="I188" s="12">
        <v>0</v>
      </c>
      <c r="J188" s="12">
        <v>0</v>
      </c>
      <c r="K188" s="12">
        <v>6828</v>
      </c>
      <c r="L188" s="12">
        <f>910.4+125</f>
        <v>1035.4000000000001</v>
      </c>
      <c r="M188" s="12">
        <f t="shared" si="6"/>
        <v>23712.28</v>
      </c>
      <c r="N188" s="12">
        <v>3772.01</v>
      </c>
      <c r="O188" s="12">
        <v>1570.44</v>
      </c>
      <c r="P188" s="12">
        <v>4186.8299999999981</v>
      </c>
      <c r="Q188" s="12">
        <f t="shared" si="7"/>
        <v>9529.2799999999988</v>
      </c>
      <c r="R188" s="12">
        <v>14183</v>
      </c>
    </row>
    <row r="189" spans="1:18" x14ac:dyDescent="0.25">
      <c r="A189" s="2" t="s">
        <v>308</v>
      </c>
      <c r="B189" s="1" t="s">
        <v>309</v>
      </c>
      <c r="C189" s="12">
        <v>11279.1</v>
      </c>
      <c r="D189" s="12">
        <v>0</v>
      </c>
      <c r="E189" s="12">
        <v>737</v>
      </c>
      <c r="F189" s="12">
        <v>455</v>
      </c>
      <c r="G189" s="12">
        <v>369.66</v>
      </c>
      <c r="H189" s="12">
        <v>0</v>
      </c>
      <c r="I189" s="12">
        <v>0</v>
      </c>
      <c r="J189" s="12">
        <v>0</v>
      </c>
      <c r="K189" s="12">
        <v>5639.5</v>
      </c>
      <c r="L189" s="12">
        <v>0</v>
      </c>
      <c r="M189" s="12">
        <f t="shared" si="6"/>
        <v>18480.260000000002</v>
      </c>
      <c r="N189" s="12">
        <v>2673.29</v>
      </c>
      <c r="O189" s="12">
        <v>1297.0999999999999</v>
      </c>
      <c r="P189" s="12">
        <v>156.87000000000262</v>
      </c>
      <c r="Q189" s="12">
        <f t="shared" si="7"/>
        <v>4127.260000000002</v>
      </c>
      <c r="R189" s="12">
        <v>14353</v>
      </c>
    </row>
    <row r="190" spans="1:18" x14ac:dyDescent="0.25">
      <c r="A190" s="2" t="s">
        <v>310</v>
      </c>
      <c r="B190" s="1" t="s">
        <v>311</v>
      </c>
      <c r="C190" s="12">
        <v>13656</v>
      </c>
      <c r="D190" s="12">
        <v>0</v>
      </c>
      <c r="E190" s="12">
        <v>1016</v>
      </c>
      <c r="F190" s="12">
        <v>684</v>
      </c>
      <c r="G190" s="12">
        <v>246.44</v>
      </c>
      <c r="H190" s="12">
        <v>0</v>
      </c>
      <c r="I190" s="12">
        <v>0</v>
      </c>
      <c r="J190" s="12">
        <v>0</v>
      </c>
      <c r="K190" s="12">
        <v>6828</v>
      </c>
      <c r="L190" s="12">
        <v>0</v>
      </c>
      <c r="M190" s="12">
        <f t="shared" si="6"/>
        <v>22430.440000000002</v>
      </c>
      <c r="N190" s="12">
        <v>3572.54</v>
      </c>
      <c r="O190" s="12">
        <v>1570.44</v>
      </c>
      <c r="P190" s="12">
        <v>6610.9600000000028</v>
      </c>
      <c r="Q190" s="12">
        <f t="shared" si="7"/>
        <v>11753.940000000002</v>
      </c>
      <c r="R190" s="12">
        <v>10676.5</v>
      </c>
    </row>
    <row r="191" spans="1:18" x14ac:dyDescent="0.25">
      <c r="A191" s="2" t="s">
        <v>312</v>
      </c>
      <c r="B191" s="1" t="s">
        <v>313</v>
      </c>
      <c r="C191" s="12">
        <v>11131.85</v>
      </c>
      <c r="D191" s="12">
        <v>0</v>
      </c>
      <c r="E191" s="12">
        <v>737</v>
      </c>
      <c r="F191" s="12">
        <v>455</v>
      </c>
      <c r="G191" s="12">
        <v>246.44</v>
      </c>
      <c r="H191" s="12">
        <v>0</v>
      </c>
      <c r="I191" s="12">
        <v>0</v>
      </c>
      <c r="J191" s="12">
        <v>0</v>
      </c>
      <c r="K191" s="12">
        <v>5639.5</v>
      </c>
      <c r="L191" s="12">
        <v>0</v>
      </c>
      <c r="M191" s="12">
        <f t="shared" si="6"/>
        <v>18209.79</v>
      </c>
      <c r="N191" s="12">
        <v>2613.9699999999998</v>
      </c>
      <c r="O191" s="12">
        <v>1297.0999999999999</v>
      </c>
      <c r="P191" s="12">
        <v>8012.2200000000012</v>
      </c>
      <c r="Q191" s="12">
        <f t="shared" si="7"/>
        <v>11923.29</v>
      </c>
      <c r="R191" s="12">
        <v>6286.5</v>
      </c>
    </row>
    <row r="192" spans="1:18" x14ac:dyDescent="0.25">
      <c r="A192" s="2" t="s">
        <v>314</v>
      </c>
      <c r="B192" s="1" t="s">
        <v>315</v>
      </c>
      <c r="C192" s="12">
        <v>11279.1</v>
      </c>
      <c r="D192" s="12">
        <v>400</v>
      </c>
      <c r="E192" s="12">
        <v>737</v>
      </c>
      <c r="F192" s="12">
        <v>455</v>
      </c>
      <c r="G192" s="12">
        <v>246.44</v>
      </c>
      <c r="H192" s="12">
        <v>0</v>
      </c>
      <c r="I192" s="12">
        <v>0</v>
      </c>
      <c r="J192" s="12">
        <v>0</v>
      </c>
      <c r="K192" s="12">
        <v>5639.5</v>
      </c>
      <c r="L192" s="12">
        <v>0</v>
      </c>
      <c r="M192" s="12">
        <f t="shared" si="6"/>
        <v>18757.04</v>
      </c>
      <c r="N192" s="12">
        <v>2735.4</v>
      </c>
      <c r="O192" s="12">
        <v>1297.0999999999999</v>
      </c>
      <c r="P192" s="12">
        <v>3930.0400000000009</v>
      </c>
      <c r="Q192" s="12">
        <f t="shared" si="7"/>
        <v>7962.5400000000009</v>
      </c>
      <c r="R192" s="12">
        <v>10794.5</v>
      </c>
    </row>
    <row r="193" spans="1:18" x14ac:dyDescent="0.25">
      <c r="A193" s="2" t="s">
        <v>316</v>
      </c>
      <c r="B193" s="1" t="s">
        <v>317</v>
      </c>
      <c r="C193" s="12">
        <v>13656</v>
      </c>
      <c r="D193" s="12">
        <v>0</v>
      </c>
      <c r="E193" s="12">
        <v>1016</v>
      </c>
      <c r="F193" s="12">
        <v>684</v>
      </c>
      <c r="G193" s="12">
        <v>246.44</v>
      </c>
      <c r="H193" s="12">
        <v>0</v>
      </c>
      <c r="I193" s="12">
        <v>0</v>
      </c>
      <c r="J193" s="12">
        <v>0</v>
      </c>
      <c r="K193" s="12">
        <v>6828</v>
      </c>
      <c r="L193" s="12">
        <v>910.4</v>
      </c>
      <c r="M193" s="12">
        <f t="shared" si="6"/>
        <v>23340.840000000004</v>
      </c>
      <c r="N193" s="12">
        <v>3687.31</v>
      </c>
      <c r="O193" s="12">
        <v>1570.44</v>
      </c>
      <c r="P193" s="12">
        <v>6596.0900000000038</v>
      </c>
      <c r="Q193" s="12">
        <f t="shared" si="7"/>
        <v>11853.840000000004</v>
      </c>
      <c r="R193" s="12">
        <v>11487</v>
      </c>
    </row>
    <row r="194" spans="1:18" x14ac:dyDescent="0.25">
      <c r="A194" s="2" t="s">
        <v>318</v>
      </c>
      <c r="B194" s="1" t="s">
        <v>319</v>
      </c>
      <c r="C194" s="12">
        <v>13656</v>
      </c>
      <c r="D194" s="12">
        <v>0</v>
      </c>
      <c r="E194" s="12">
        <v>1016</v>
      </c>
      <c r="F194" s="12">
        <v>684</v>
      </c>
      <c r="G194" s="12">
        <v>246.44</v>
      </c>
      <c r="H194" s="12">
        <v>0</v>
      </c>
      <c r="I194" s="12">
        <v>0</v>
      </c>
      <c r="J194" s="12">
        <v>0</v>
      </c>
      <c r="K194" s="12">
        <v>6828</v>
      </c>
      <c r="L194" s="12">
        <v>0</v>
      </c>
      <c r="M194" s="12">
        <f t="shared" si="6"/>
        <v>22430.440000000002</v>
      </c>
      <c r="N194" s="12">
        <v>3572.54</v>
      </c>
      <c r="O194" s="12">
        <v>1570.44</v>
      </c>
      <c r="P194" s="12">
        <v>5060.4600000000028</v>
      </c>
      <c r="Q194" s="12">
        <f t="shared" si="7"/>
        <v>10203.440000000002</v>
      </c>
      <c r="R194" s="12">
        <v>12227</v>
      </c>
    </row>
    <row r="195" spans="1:18" x14ac:dyDescent="0.25">
      <c r="A195" s="2" t="s">
        <v>320</v>
      </c>
      <c r="B195" s="1" t="s">
        <v>321</v>
      </c>
      <c r="C195" s="12">
        <v>13612.380000000001</v>
      </c>
      <c r="D195" s="12">
        <v>0</v>
      </c>
      <c r="E195" s="12">
        <v>1016</v>
      </c>
      <c r="F195" s="12">
        <v>159.6</v>
      </c>
      <c r="G195" s="12">
        <v>246.44</v>
      </c>
      <c r="H195" s="12">
        <v>0</v>
      </c>
      <c r="I195" s="12">
        <v>0</v>
      </c>
      <c r="J195" s="12">
        <v>0</v>
      </c>
      <c r="K195" s="12">
        <v>6828</v>
      </c>
      <c r="L195" s="12">
        <v>0</v>
      </c>
      <c r="M195" s="12">
        <f t="shared" si="6"/>
        <v>21862.420000000002</v>
      </c>
      <c r="N195" s="12">
        <v>1934.91</v>
      </c>
      <c r="O195" s="12">
        <v>1570.44</v>
      </c>
      <c r="P195" s="12">
        <v>186.56999999999971</v>
      </c>
      <c r="Q195" s="12">
        <f t="shared" si="7"/>
        <v>3691.92</v>
      </c>
      <c r="R195" s="12">
        <v>18170.5</v>
      </c>
    </row>
    <row r="196" spans="1:18" x14ac:dyDescent="0.25">
      <c r="A196" s="2" t="s">
        <v>322</v>
      </c>
      <c r="B196" s="1" t="s">
        <v>323</v>
      </c>
      <c r="C196" s="12">
        <v>13631.98</v>
      </c>
      <c r="D196" s="12">
        <v>0</v>
      </c>
      <c r="E196" s="12">
        <v>1016</v>
      </c>
      <c r="F196" s="12">
        <v>684</v>
      </c>
      <c r="G196" s="12">
        <v>246.44</v>
      </c>
      <c r="H196" s="12">
        <v>0</v>
      </c>
      <c r="I196" s="12">
        <v>0</v>
      </c>
      <c r="J196" s="12">
        <v>0</v>
      </c>
      <c r="K196" s="12">
        <v>6828</v>
      </c>
      <c r="L196" s="12">
        <v>910.4</v>
      </c>
      <c r="M196" s="12">
        <f t="shared" si="6"/>
        <v>23316.82</v>
      </c>
      <c r="N196" s="12">
        <v>3681.81</v>
      </c>
      <c r="O196" s="12">
        <v>1570.44</v>
      </c>
      <c r="P196" s="12">
        <v>5258.57</v>
      </c>
      <c r="Q196" s="12">
        <f t="shared" si="7"/>
        <v>10510.82</v>
      </c>
      <c r="R196" s="12">
        <v>12806</v>
      </c>
    </row>
    <row r="197" spans="1:18" x14ac:dyDescent="0.25">
      <c r="A197" s="2" t="s">
        <v>324</v>
      </c>
      <c r="B197" s="1" t="s">
        <v>325</v>
      </c>
      <c r="C197" s="12">
        <v>13620.59</v>
      </c>
      <c r="D197" s="12">
        <v>0</v>
      </c>
      <c r="E197" s="12">
        <v>1016</v>
      </c>
      <c r="F197" s="12">
        <v>684</v>
      </c>
      <c r="G197" s="12">
        <v>246.44</v>
      </c>
      <c r="H197" s="12">
        <v>0</v>
      </c>
      <c r="I197" s="12">
        <v>0</v>
      </c>
      <c r="J197" s="12">
        <v>0</v>
      </c>
      <c r="K197" s="12">
        <v>6828</v>
      </c>
      <c r="L197" s="12">
        <v>0</v>
      </c>
      <c r="M197" s="12">
        <f t="shared" si="6"/>
        <v>22395.03</v>
      </c>
      <c r="N197" s="12">
        <v>3564.39</v>
      </c>
      <c r="O197" s="12">
        <v>1570.44</v>
      </c>
      <c r="P197" s="12">
        <v>5768.6999999999971</v>
      </c>
      <c r="Q197" s="12">
        <f t="shared" si="7"/>
        <v>10903.529999999997</v>
      </c>
      <c r="R197" s="12">
        <v>11491.5</v>
      </c>
    </row>
    <row r="198" spans="1:18" x14ac:dyDescent="0.25">
      <c r="A198" s="2" t="s">
        <v>326</v>
      </c>
      <c r="B198" s="1" t="s">
        <v>327</v>
      </c>
      <c r="C198" s="12">
        <v>13656</v>
      </c>
      <c r="D198" s="12">
        <v>0</v>
      </c>
      <c r="E198" s="12">
        <v>1016</v>
      </c>
      <c r="F198" s="12">
        <v>684</v>
      </c>
      <c r="G198" s="12">
        <v>246</v>
      </c>
      <c r="H198" s="12">
        <v>0</v>
      </c>
      <c r="I198" s="12">
        <v>0</v>
      </c>
      <c r="J198" s="12">
        <v>0</v>
      </c>
      <c r="K198" s="12">
        <v>6828</v>
      </c>
      <c r="L198" s="12">
        <v>0</v>
      </c>
      <c r="M198" s="12">
        <f t="shared" si="6"/>
        <v>22430</v>
      </c>
      <c r="N198" s="12">
        <v>3572.45</v>
      </c>
      <c r="O198" s="12">
        <v>1570.44</v>
      </c>
      <c r="P198" s="12">
        <v>2786.1100000000006</v>
      </c>
      <c r="Q198" s="12">
        <f t="shared" si="7"/>
        <v>7929</v>
      </c>
      <c r="R198" s="12">
        <v>14501</v>
      </c>
    </row>
    <row r="199" spans="1:18" x14ac:dyDescent="0.25">
      <c r="A199" s="2" t="s">
        <v>328</v>
      </c>
      <c r="B199" s="1" t="s">
        <v>329</v>
      </c>
      <c r="C199" s="12">
        <v>13656</v>
      </c>
      <c r="D199" s="12">
        <v>0</v>
      </c>
      <c r="E199" s="12">
        <v>1016</v>
      </c>
      <c r="F199" s="12">
        <v>684</v>
      </c>
      <c r="G199" s="12">
        <v>0</v>
      </c>
      <c r="H199" s="12">
        <v>0</v>
      </c>
      <c r="I199" s="12">
        <v>0</v>
      </c>
      <c r="J199" s="12">
        <v>0</v>
      </c>
      <c r="K199" s="12">
        <v>6828</v>
      </c>
      <c r="L199" s="12">
        <v>0</v>
      </c>
      <c r="M199" s="12">
        <f t="shared" si="6"/>
        <v>22184</v>
      </c>
      <c r="N199" s="12">
        <v>3517.24</v>
      </c>
      <c r="O199" s="12">
        <v>1570.44</v>
      </c>
      <c r="P199" s="12">
        <v>186.31999999999971</v>
      </c>
      <c r="Q199" s="12">
        <f t="shared" si="7"/>
        <v>5274</v>
      </c>
      <c r="R199" s="12">
        <v>16910</v>
      </c>
    </row>
    <row r="200" spans="1:18" x14ac:dyDescent="0.25">
      <c r="A200" s="2" t="s">
        <v>330</v>
      </c>
      <c r="B200" s="1" t="s">
        <v>331</v>
      </c>
      <c r="C200" s="12">
        <v>13200.8</v>
      </c>
      <c r="D200" s="12">
        <v>0</v>
      </c>
      <c r="E200" s="12">
        <v>1016</v>
      </c>
      <c r="F200" s="12">
        <v>661.2</v>
      </c>
      <c r="G200" s="12">
        <v>0</v>
      </c>
      <c r="H200" s="12">
        <v>0</v>
      </c>
      <c r="I200" s="12">
        <v>0</v>
      </c>
      <c r="J200" s="12">
        <v>0</v>
      </c>
      <c r="K200" s="12">
        <v>6828</v>
      </c>
      <c r="L200" s="12">
        <v>910.4</v>
      </c>
      <c r="M200" s="12">
        <f t="shared" si="6"/>
        <v>22616.400000000001</v>
      </c>
      <c r="N200" s="12">
        <v>3519.58</v>
      </c>
      <c r="O200" s="12">
        <v>1570.44</v>
      </c>
      <c r="P200" s="12">
        <v>186.38000000000102</v>
      </c>
      <c r="Q200" s="12">
        <f t="shared" si="7"/>
        <v>5276.4000000000015</v>
      </c>
      <c r="R200" s="12">
        <v>17340</v>
      </c>
    </row>
    <row r="201" spans="1:18" x14ac:dyDescent="0.25">
      <c r="A201" s="2" t="s">
        <v>332</v>
      </c>
      <c r="B201" s="1" t="s">
        <v>333</v>
      </c>
      <c r="C201" s="12">
        <v>13656</v>
      </c>
      <c r="D201" s="12">
        <v>0</v>
      </c>
      <c r="E201" s="12">
        <v>1016</v>
      </c>
      <c r="F201" s="12">
        <v>684</v>
      </c>
      <c r="G201" s="12">
        <v>0</v>
      </c>
      <c r="H201" s="12">
        <v>0</v>
      </c>
      <c r="I201" s="12">
        <v>0</v>
      </c>
      <c r="J201" s="12">
        <v>0</v>
      </c>
      <c r="K201" s="12">
        <v>6828</v>
      </c>
      <c r="L201" s="12">
        <v>0</v>
      </c>
      <c r="M201" s="12">
        <f t="shared" si="6"/>
        <v>22184</v>
      </c>
      <c r="N201" s="12">
        <v>3517.24</v>
      </c>
      <c r="O201" s="12">
        <v>1570.44</v>
      </c>
      <c r="P201" s="12">
        <v>1036.8199999999997</v>
      </c>
      <c r="Q201" s="12">
        <f t="shared" si="7"/>
        <v>6124.5</v>
      </c>
      <c r="R201" s="12">
        <v>16059.5</v>
      </c>
    </row>
    <row r="202" spans="1:18" x14ac:dyDescent="0.25">
      <c r="A202" s="2" t="s">
        <v>334</v>
      </c>
      <c r="B202" s="1" t="s">
        <v>335</v>
      </c>
      <c r="C202" s="12">
        <v>13656</v>
      </c>
      <c r="D202" s="12">
        <v>0</v>
      </c>
      <c r="E202" s="12">
        <v>1016</v>
      </c>
      <c r="F202" s="12">
        <v>684</v>
      </c>
      <c r="G202" s="12">
        <v>0</v>
      </c>
      <c r="H202" s="12">
        <v>0</v>
      </c>
      <c r="I202" s="12">
        <v>0</v>
      </c>
      <c r="J202" s="12">
        <v>0</v>
      </c>
      <c r="K202" s="12">
        <v>6828</v>
      </c>
      <c r="L202" s="12">
        <v>910.4</v>
      </c>
      <c r="M202" s="12">
        <f t="shared" si="6"/>
        <v>23094.400000000001</v>
      </c>
      <c r="N202" s="12">
        <v>3632</v>
      </c>
      <c r="O202" s="12">
        <v>1570.44</v>
      </c>
      <c r="P202" s="12">
        <v>4134.4599999999991</v>
      </c>
      <c r="Q202" s="12">
        <f t="shared" si="7"/>
        <v>9336.9</v>
      </c>
      <c r="R202" s="12">
        <v>13757.5</v>
      </c>
    </row>
    <row r="203" spans="1:18" x14ac:dyDescent="0.25">
      <c r="A203" s="2" t="s">
        <v>336</v>
      </c>
      <c r="B203" s="1" t="s">
        <v>337</v>
      </c>
      <c r="C203" s="12">
        <v>12620.8</v>
      </c>
      <c r="D203" s="12">
        <v>0</v>
      </c>
      <c r="E203" s="12">
        <v>1016</v>
      </c>
      <c r="F203" s="12">
        <v>661.2</v>
      </c>
      <c r="G203" s="12">
        <v>0</v>
      </c>
      <c r="H203" s="12">
        <v>129.35</v>
      </c>
      <c r="I203" s="12">
        <v>0</v>
      </c>
      <c r="J203" s="12">
        <v>0</v>
      </c>
      <c r="K203" s="12">
        <v>6828</v>
      </c>
      <c r="L203" s="12">
        <v>0</v>
      </c>
      <c r="M203" s="12">
        <f t="shared" si="6"/>
        <v>21255.35</v>
      </c>
      <c r="N203" s="12">
        <v>3288.7</v>
      </c>
      <c r="O203" s="12">
        <v>1501.44</v>
      </c>
      <c r="P203" s="12">
        <v>3447.2099999999991</v>
      </c>
      <c r="Q203" s="12">
        <f t="shared" si="7"/>
        <v>8237.3499999999985</v>
      </c>
      <c r="R203" s="12">
        <v>13018</v>
      </c>
    </row>
    <row r="204" spans="1:18" x14ac:dyDescent="0.25">
      <c r="A204" s="2" t="s">
        <v>440</v>
      </c>
      <c r="B204" s="1" t="s">
        <v>441</v>
      </c>
      <c r="C204" s="12">
        <v>13656</v>
      </c>
      <c r="D204" s="12">
        <v>0</v>
      </c>
      <c r="E204" s="12">
        <v>1016</v>
      </c>
      <c r="F204" s="12">
        <v>684</v>
      </c>
      <c r="G204" s="12">
        <v>0</v>
      </c>
      <c r="H204" s="12">
        <v>0</v>
      </c>
      <c r="I204" s="12">
        <v>0</v>
      </c>
      <c r="J204" s="12">
        <v>0</v>
      </c>
      <c r="K204" s="12">
        <v>3086.63</v>
      </c>
      <c r="L204" s="12">
        <v>0</v>
      </c>
      <c r="M204" s="12">
        <f t="shared" si="6"/>
        <v>18442.63</v>
      </c>
      <c r="N204" s="12">
        <v>2662.91</v>
      </c>
      <c r="O204" s="12">
        <v>1570.44</v>
      </c>
      <c r="P204" s="12">
        <v>-0.21999999999934516</v>
      </c>
      <c r="Q204" s="12">
        <f t="shared" si="7"/>
        <v>4233.130000000001</v>
      </c>
      <c r="R204" s="12">
        <v>14209.5</v>
      </c>
    </row>
    <row r="205" spans="1:18" x14ac:dyDescent="0.25">
      <c r="A205" s="14"/>
      <c r="B205" s="6"/>
      <c r="C205" s="6" t="s">
        <v>545</v>
      </c>
      <c r="D205" s="6" t="s">
        <v>545</v>
      </c>
      <c r="E205" s="6" t="s">
        <v>545</v>
      </c>
      <c r="F205" s="6" t="s">
        <v>545</v>
      </c>
      <c r="G205" s="6" t="s">
        <v>545</v>
      </c>
      <c r="H205" s="6" t="s">
        <v>545</v>
      </c>
      <c r="I205" s="6" t="s">
        <v>545</v>
      </c>
      <c r="J205" s="6" t="s">
        <v>545</v>
      </c>
      <c r="K205" s="6" t="s">
        <v>545</v>
      </c>
      <c r="L205" s="6" t="s">
        <v>545</v>
      </c>
      <c r="M205" s="6" t="s">
        <v>545</v>
      </c>
      <c r="N205" s="6" t="s">
        <v>545</v>
      </c>
      <c r="O205" s="6" t="s">
        <v>545</v>
      </c>
      <c r="P205" s="6" t="s">
        <v>545</v>
      </c>
      <c r="Q205" s="6" t="s">
        <v>545</v>
      </c>
      <c r="R205" s="6" t="s">
        <v>545</v>
      </c>
    </row>
    <row r="206" spans="1:18" x14ac:dyDescent="0.25">
      <c r="A206" s="11" t="s">
        <v>544</v>
      </c>
      <c r="C206" s="12"/>
      <c r="M206" s="12"/>
      <c r="Q206" s="12"/>
    </row>
    <row r="207" spans="1:18" x14ac:dyDescent="0.25">
      <c r="A207" s="2" t="s">
        <v>338</v>
      </c>
      <c r="B207" s="1" t="s">
        <v>339</v>
      </c>
      <c r="C207" s="12">
        <v>11279.1</v>
      </c>
      <c r="D207" s="12">
        <v>200</v>
      </c>
      <c r="E207" s="12">
        <v>737</v>
      </c>
      <c r="F207" s="12">
        <v>455</v>
      </c>
      <c r="G207" s="12">
        <v>739.32</v>
      </c>
      <c r="H207" s="12">
        <v>0</v>
      </c>
      <c r="I207" s="12">
        <v>0</v>
      </c>
      <c r="J207" s="12">
        <v>0</v>
      </c>
      <c r="K207" s="12">
        <v>5639.5</v>
      </c>
      <c r="L207" s="12">
        <v>0</v>
      </c>
      <c r="M207" s="12">
        <f t="shared" si="6"/>
        <v>19049.919999999998</v>
      </c>
      <c r="N207" s="12">
        <v>2803.27</v>
      </c>
      <c r="O207" s="12">
        <v>1297.0999999999999</v>
      </c>
      <c r="P207" s="12">
        <v>162.54999999999927</v>
      </c>
      <c r="Q207" s="12">
        <f t="shared" si="7"/>
        <v>4262.9199999999992</v>
      </c>
      <c r="R207" s="12">
        <v>14787</v>
      </c>
    </row>
    <row r="208" spans="1:18" x14ac:dyDescent="0.25">
      <c r="A208" s="2" t="s">
        <v>340</v>
      </c>
      <c r="B208" s="1" t="s">
        <v>341</v>
      </c>
      <c r="C208" s="12">
        <v>13656</v>
      </c>
      <c r="D208" s="12">
        <v>0</v>
      </c>
      <c r="E208" s="12">
        <v>1016</v>
      </c>
      <c r="F208" s="12">
        <v>684</v>
      </c>
      <c r="G208" s="12">
        <v>492.88</v>
      </c>
      <c r="H208" s="12">
        <v>0</v>
      </c>
      <c r="I208" s="12">
        <v>0</v>
      </c>
      <c r="J208" s="12">
        <v>0</v>
      </c>
      <c r="K208" s="12">
        <v>6828</v>
      </c>
      <c r="L208" s="12">
        <v>125</v>
      </c>
      <c r="M208" s="12">
        <f t="shared" si="6"/>
        <v>22801.879999999997</v>
      </c>
      <c r="N208" s="12">
        <v>3657.24</v>
      </c>
      <c r="O208" s="12">
        <v>1570.44</v>
      </c>
      <c r="P208" s="12">
        <v>6572.6999999999971</v>
      </c>
      <c r="Q208" s="12">
        <f t="shared" si="7"/>
        <v>11800.379999999997</v>
      </c>
      <c r="R208" s="12">
        <v>11001.5</v>
      </c>
    </row>
    <row r="209" spans="1:18" x14ac:dyDescent="0.25">
      <c r="A209" s="2" t="s">
        <v>342</v>
      </c>
      <c r="B209" s="1" t="s">
        <v>343</v>
      </c>
      <c r="C209" s="12">
        <v>11279.1</v>
      </c>
      <c r="D209" s="12">
        <v>400</v>
      </c>
      <c r="E209" s="12">
        <v>737</v>
      </c>
      <c r="F209" s="12">
        <v>455</v>
      </c>
      <c r="G209" s="12">
        <v>492.88</v>
      </c>
      <c r="H209" s="12">
        <v>0</v>
      </c>
      <c r="I209" s="12">
        <v>0</v>
      </c>
      <c r="J209" s="12">
        <v>0</v>
      </c>
      <c r="K209" s="12">
        <v>5639.5</v>
      </c>
      <c r="L209" s="12">
        <v>0</v>
      </c>
      <c r="M209" s="12">
        <f t="shared" si="6"/>
        <v>19003.48</v>
      </c>
      <c r="N209" s="12">
        <v>2786.37</v>
      </c>
      <c r="O209" s="12">
        <v>1297.0999999999999</v>
      </c>
      <c r="P209" s="12">
        <v>162.51000000000022</v>
      </c>
      <c r="Q209" s="12">
        <f t="shared" si="7"/>
        <v>4245.9799999999996</v>
      </c>
      <c r="R209" s="12">
        <v>14757.5</v>
      </c>
    </row>
    <row r="210" spans="1:18" x14ac:dyDescent="0.25">
      <c r="A210" s="2" t="s">
        <v>344</v>
      </c>
      <c r="B210" s="1" t="s">
        <v>345</v>
      </c>
      <c r="C210" s="12">
        <v>13656</v>
      </c>
      <c r="D210" s="12">
        <v>0</v>
      </c>
      <c r="E210" s="12">
        <v>1016</v>
      </c>
      <c r="F210" s="12">
        <v>615.6</v>
      </c>
      <c r="G210" s="12">
        <v>369.66</v>
      </c>
      <c r="H210" s="12">
        <v>0</v>
      </c>
      <c r="I210" s="12">
        <v>0</v>
      </c>
      <c r="J210" s="12">
        <v>0</v>
      </c>
      <c r="K210" s="12">
        <v>6828</v>
      </c>
      <c r="L210" s="12">
        <f>910.4+125</f>
        <v>1035.4000000000001</v>
      </c>
      <c r="M210" s="12">
        <f t="shared" si="6"/>
        <v>23520.660000000003</v>
      </c>
      <c r="N210" s="12">
        <v>3729.75</v>
      </c>
      <c r="O210" s="12">
        <v>1570.44</v>
      </c>
      <c r="P210" s="12">
        <v>186.47000000000116</v>
      </c>
      <c r="Q210" s="12">
        <f t="shared" si="7"/>
        <v>5486.6600000000017</v>
      </c>
      <c r="R210" s="12">
        <v>18034</v>
      </c>
    </row>
    <row r="211" spans="1:18" x14ac:dyDescent="0.25">
      <c r="A211" s="2" t="s">
        <v>346</v>
      </c>
      <c r="B211" s="1" t="s">
        <v>347</v>
      </c>
      <c r="C211" s="12">
        <v>13656</v>
      </c>
      <c r="D211" s="12">
        <v>0</v>
      </c>
      <c r="E211" s="12">
        <v>1016</v>
      </c>
      <c r="F211" s="12">
        <v>684</v>
      </c>
      <c r="G211" s="12">
        <v>246.44</v>
      </c>
      <c r="H211" s="12">
        <v>0</v>
      </c>
      <c r="I211" s="12">
        <v>0</v>
      </c>
      <c r="J211" s="12">
        <v>0</v>
      </c>
      <c r="K211" s="12">
        <v>6828</v>
      </c>
      <c r="L211" s="12">
        <v>0</v>
      </c>
      <c r="M211" s="12">
        <f t="shared" si="6"/>
        <v>22430.440000000002</v>
      </c>
      <c r="N211" s="12">
        <v>3572.54</v>
      </c>
      <c r="O211" s="12">
        <v>1570.44</v>
      </c>
      <c r="P211" s="12">
        <v>4304.4600000000028</v>
      </c>
      <c r="Q211" s="12">
        <f t="shared" si="7"/>
        <v>9447.4400000000023</v>
      </c>
      <c r="R211" s="12">
        <v>12983</v>
      </c>
    </row>
    <row r="212" spans="1:18" x14ac:dyDescent="0.25">
      <c r="A212" s="2" t="s">
        <v>348</v>
      </c>
      <c r="B212" s="1" t="s">
        <v>349</v>
      </c>
      <c r="C212" s="12">
        <v>11279.1</v>
      </c>
      <c r="D212" s="12">
        <v>0</v>
      </c>
      <c r="E212" s="12">
        <v>737</v>
      </c>
      <c r="F212" s="12">
        <v>455</v>
      </c>
      <c r="G212" s="12">
        <v>246.44</v>
      </c>
      <c r="H212" s="12">
        <v>0</v>
      </c>
      <c r="I212" s="12">
        <v>0</v>
      </c>
      <c r="J212" s="12">
        <v>0</v>
      </c>
      <c r="K212" s="12">
        <v>5639.5</v>
      </c>
      <c r="L212" s="12">
        <v>0</v>
      </c>
      <c r="M212" s="12">
        <f t="shared" si="6"/>
        <v>18357.04</v>
      </c>
      <c r="N212" s="12">
        <v>2645.64</v>
      </c>
      <c r="O212" s="12">
        <v>1297.0999999999999</v>
      </c>
      <c r="P212" s="12">
        <v>5496.8000000000011</v>
      </c>
      <c r="Q212" s="12">
        <f t="shared" si="7"/>
        <v>9439.5400000000009</v>
      </c>
      <c r="R212" s="12">
        <v>8917.5</v>
      </c>
    </row>
    <row r="213" spans="1:18" x14ac:dyDescent="0.25">
      <c r="A213" s="2" t="s">
        <v>350</v>
      </c>
      <c r="B213" s="1" t="s">
        <v>351</v>
      </c>
      <c r="C213" s="12">
        <v>13656</v>
      </c>
      <c r="D213" s="12">
        <v>0</v>
      </c>
      <c r="E213" s="12">
        <v>1016</v>
      </c>
      <c r="F213" s="12">
        <v>684</v>
      </c>
      <c r="G213" s="12">
        <v>246.44</v>
      </c>
      <c r="H213" s="12">
        <v>1352.95</v>
      </c>
      <c r="I213" s="12">
        <v>0</v>
      </c>
      <c r="J213" s="12">
        <v>0</v>
      </c>
      <c r="K213" s="12">
        <v>6828</v>
      </c>
      <c r="L213" s="12">
        <v>910.4</v>
      </c>
      <c r="M213" s="12">
        <f t="shared" si="6"/>
        <v>24693.79</v>
      </c>
      <c r="N213" s="12">
        <v>3950.48</v>
      </c>
      <c r="O213" s="12">
        <v>1570.44</v>
      </c>
      <c r="P213" s="12">
        <v>3864.8700000000026</v>
      </c>
      <c r="Q213" s="12">
        <f t="shared" si="7"/>
        <v>9385.7900000000027</v>
      </c>
      <c r="R213" s="12">
        <v>15308</v>
      </c>
    </row>
    <row r="214" spans="1:18" x14ac:dyDescent="0.25">
      <c r="A214" s="2" t="s">
        <v>352</v>
      </c>
      <c r="B214" s="1" t="s">
        <v>353</v>
      </c>
      <c r="C214" s="12">
        <v>13656</v>
      </c>
      <c r="D214" s="12">
        <v>0</v>
      </c>
      <c r="E214" s="12">
        <v>1016</v>
      </c>
      <c r="F214" s="12">
        <v>684</v>
      </c>
      <c r="G214" s="12">
        <v>246.44</v>
      </c>
      <c r="H214" s="12">
        <v>0</v>
      </c>
      <c r="I214" s="12">
        <v>0</v>
      </c>
      <c r="J214" s="12">
        <v>0</v>
      </c>
      <c r="K214" s="12">
        <v>6828</v>
      </c>
      <c r="L214" s="12">
        <v>0</v>
      </c>
      <c r="M214" s="12">
        <f t="shared" si="6"/>
        <v>22430.440000000002</v>
      </c>
      <c r="N214" s="12">
        <v>3572.54</v>
      </c>
      <c r="O214" s="12">
        <v>1570.44</v>
      </c>
      <c r="P214" s="12">
        <v>186.46000000000276</v>
      </c>
      <c r="Q214" s="12">
        <f t="shared" si="7"/>
        <v>5329.4400000000023</v>
      </c>
      <c r="R214" s="12">
        <v>17101</v>
      </c>
    </row>
    <row r="215" spans="1:18" x14ac:dyDescent="0.25">
      <c r="A215" s="2" t="s">
        <v>354</v>
      </c>
      <c r="B215" s="1" t="s">
        <v>355</v>
      </c>
      <c r="C215" s="12">
        <v>13656</v>
      </c>
      <c r="D215" s="12">
        <v>0</v>
      </c>
      <c r="E215" s="12">
        <v>1016</v>
      </c>
      <c r="F215" s="12">
        <v>684</v>
      </c>
      <c r="G215" s="12">
        <v>246.44</v>
      </c>
      <c r="H215" s="12">
        <v>0</v>
      </c>
      <c r="I215" s="12">
        <v>0</v>
      </c>
      <c r="J215" s="12">
        <v>0</v>
      </c>
      <c r="K215" s="12">
        <v>6828</v>
      </c>
      <c r="L215" s="12">
        <v>910.4</v>
      </c>
      <c r="M215" s="12">
        <f t="shared" si="6"/>
        <v>23340.840000000004</v>
      </c>
      <c r="N215" s="12">
        <v>3687.31</v>
      </c>
      <c r="O215" s="12">
        <v>1570.44</v>
      </c>
      <c r="P215" s="12">
        <v>6668.5900000000038</v>
      </c>
      <c r="Q215" s="12">
        <f t="shared" si="7"/>
        <v>11926.340000000004</v>
      </c>
      <c r="R215" s="12">
        <v>11414.5</v>
      </c>
    </row>
    <row r="216" spans="1:18" x14ac:dyDescent="0.25">
      <c r="A216" s="2" t="s">
        <v>356</v>
      </c>
      <c r="B216" s="1" t="s">
        <v>357</v>
      </c>
      <c r="C216" s="12">
        <v>11103.9</v>
      </c>
      <c r="D216" s="12">
        <v>0</v>
      </c>
      <c r="E216" s="12">
        <v>784</v>
      </c>
      <c r="F216" s="12">
        <v>499</v>
      </c>
      <c r="G216" s="12">
        <v>246.44</v>
      </c>
      <c r="H216" s="12">
        <v>0</v>
      </c>
      <c r="I216" s="12">
        <v>0</v>
      </c>
      <c r="J216" s="12">
        <v>0</v>
      </c>
      <c r="K216" s="12">
        <v>5551.95</v>
      </c>
      <c r="L216" s="12">
        <v>0</v>
      </c>
      <c r="M216" s="12">
        <f t="shared" si="6"/>
        <v>18185.29</v>
      </c>
      <c r="N216" s="12">
        <v>2607.94</v>
      </c>
      <c r="O216" s="12">
        <v>1276.94</v>
      </c>
      <c r="P216" s="12">
        <v>-9.0000000000145519E-2</v>
      </c>
      <c r="Q216" s="12">
        <f t="shared" si="7"/>
        <v>3884.79</v>
      </c>
      <c r="R216" s="12">
        <v>14300.5</v>
      </c>
    </row>
    <row r="217" spans="1:18" x14ac:dyDescent="0.25">
      <c r="A217" s="2" t="s">
        <v>358</v>
      </c>
      <c r="B217" s="1" t="s">
        <v>359</v>
      </c>
      <c r="C217" s="12">
        <v>13656</v>
      </c>
      <c r="D217" s="12">
        <v>0</v>
      </c>
      <c r="E217" s="12">
        <v>1016</v>
      </c>
      <c r="F217" s="12">
        <v>684</v>
      </c>
      <c r="G217" s="12">
        <v>246.44</v>
      </c>
      <c r="H217" s="12">
        <v>0</v>
      </c>
      <c r="I217" s="12">
        <v>0</v>
      </c>
      <c r="J217" s="12">
        <v>0</v>
      </c>
      <c r="K217" s="12">
        <v>6828</v>
      </c>
      <c r="L217" s="12">
        <v>910.4</v>
      </c>
      <c r="M217" s="12">
        <f t="shared" si="6"/>
        <v>23340.840000000004</v>
      </c>
      <c r="N217" s="12">
        <v>3687.31</v>
      </c>
      <c r="O217" s="12">
        <v>1570.44</v>
      </c>
      <c r="P217" s="12">
        <v>4674.5900000000038</v>
      </c>
      <c r="Q217" s="12">
        <f t="shared" si="7"/>
        <v>9932.3400000000038</v>
      </c>
      <c r="R217" s="12">
        <v>13408.5</v>
      </c>
    </row>
    <row r="218" spans="1:18" x14ac:dyDescent="0.25">
      <c r="A218" s="2" t="s">
        <v>360</v>
      </c>
      <c r="B218" s="1" t="s">
        <v>361</v>
      </c>
      <c r="C218" s="12">
        <v>13649.05</v>
      </c>
      <c r="D218" s="12">
        <v>0</v>
      </c>
      <c r="E218" s="12">
        <v>1016</v>
      </c>
      <c r="F218" s="12">
        <v>684</v>
      </c>
      <c r="G218" s="12">
        <v>246.44</v>
      </c>
      <c r="H218" s="12">
        <v>135.30000000000001</v>
      </c>
      <c r="I218" s="12">
        <v>0</v>
      </c>
      <c r="J218" s="12">
        <v>0</v>
      </c>
      <c r="K218" s="12">
        <v>6828</v>
      </c>
      <c r="L218" s="12">
        <v>0</v>
      </c>
      <c r="M218" s="12">
        <f t="shared" si="6"/>
        <v>22558.79</v>
      </c>
      <c r="N218" s="12">
        <v>3585.35</v>
      </c>
      <c r="O218" s="12">
        <v>1570.44</v>
      </c>
      <c r="P218" s="12">
        <v>4409</v>
      </c>
      <c r="Q218" s="12">
        <f t="shared" si="7"/>
        <v>9564.7900000000009</v>
      </c>
      <c r="R218" s="12">
        <v>12994</v>
      </c>
    </row>
    <row r="219" spans="1:18" x14ac:dyDescent="0.25">
      <c r="A219" s="2" t="s">
        <v>364</v>
      </c>
      <c r="B219" s="1" t="s">
        <v>365</v>
      </c>
      <c r="C219" s="12">
        <v>13656</v>
      </c>
      <c r="D219" s="12">
        <v>0</v>
      </c>
      <c r="E219" s="12">
        <v>1016</v>
      </c>
      <c r="F219" s="12">
        <v>684</v>
      </c>
      <c r="G219" s="12">
        <v>0</v>
      </c>
      <c r="H219" s="12">
        <v>0</v>
      </c>
      <c r="I219" s="12">
        <v>0</v>
      </c>
      <c r="J219" s="12">
        <v>0</v>
      </c>
      <c r="K219" s="12">
        <v>6828</v>
      </c>
      <c r="L219" s="12">
        <v>0</v>
      </c>
      <c r="M219" s="12">
        <f t="shared" si="6"/>
        <v>22184</v>
      </c>
      <c r="N219" s="12">
        <v>3517.24</v>
      </c>
      <c r="O219" s="12">
        <v>1570.44</v>
      </c>
      <c r="P219" s="12">
        <v>5782.32</v>
      </c>
      <c r="Q219" s="12">
        <f t="shared" si="7"/>
        <v>10870</v>
      </c>
      <c r="R219" s="12">
        <v>11314</v>
      </c>
    </row>
    <row r="220" spans="1:18" x14ac:dyDescent="0.25">
      <c r="A220" s="2" t="s">
        <v>366</v>
      </c>
      <c r="B220" s="1" t="s">
        <v>367</v>
      </c>
      <c r="C220" s="12">
        <v>14286.9</v>
      </c>
      <c r="D220" s="12">
        <v>400</v>
      </c>
      <c r="E220" s="12">
        <v>788</v>
      </c>
      <c r="F220" s="12">
        <v>468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f t="shared" si="6"/>
        <v>15942.9</v>
      </c>
      <c r="N220" s="12">
        <v>2128.96</v>
      </c>
      <c r="O220" s="12">
        <v>1643</v>
      </c>
      <c r="P220" s="12">
        <v>1529.9399999999987</v>
      </c>
      <c r="Q220" s="12">
        <f t="shared" si="7"/>
        <v>5301.8999999999987</v>
      </c>
      <c r="R220" s="12">
        <v>10641</v>
      </c>
    </row>
    <row r="221" spans="1:18" x14ac:dyDescent="0.25">
      <c r="A221" s="2" t="s">
        <v>368</v>
      </c>
      <c r="B221" s="1" t="s">
        <v>369</v>
      </c>
      <c r="C221" s="12">
        <v>13656</v>
      </c>
      <c r="D221" s="12">
        <v>0</v>
      </c>
      <c r="E221" s="12">
        <v>1016</v>
      </c>
      <c r="F221" s="12">
        <v>684</v>
      </c>
      <c r="G221" s="12">
        <v>0</v>
      </c>
      <c r="H221" s="12">
        <v>135.30000000000001</v>
      </c>
      <c r="I221" s="12">
        <v>0</v>
      </c>
      <c r="J221" s="12">
        <v>0</v>
      </c>
      <c r="K221" s="12">
        <v>6828</v>
      </c>
      <c r="L221" s="12">
        <v>910.4</v>
      </c>
      <c r="M221" s="12">
        <f t="shared" si="6"/>
        <v>23229.7</v>
      </c>
      <c r="N221" s="12">
        <v>3663.83</v>
      </c>
      <c r="O221" s="12">
        <v>1570.44</v>
      </c>
      <c r="P221" s="12">
        <v>2592.4300000000003</v>
      </c>
      <c r="Q221" s="12">
        <f t="shared" si="7"/>
        <v>7826.7000000000007</v>
      </c>
      <c r="R221" s="12">
        <v>15403</v>
      </c>
    </row>
    <row r="222" spans="1:18" x14ac:dyDescent="0.25">
      <c r="A222" s="2" t="s">
        <v>370</v>
      </c>
      <c r="B222" s="1" t="s">
        <v>371</v>
      </c>
      <c r="C222" s="12">
        <v>13649.05</v>
      </c>
      <c r="D222" s="12">
        <v>0</v>
      </c>
      <c r="E222" s="12">
        <v>1016</v>
      </c>
      <c r="F222" s="12">
        <v>684</v>
      </c>
      <c r="G222" s="12">
        <v>0</v>
      </c>
      <c r="H222" s="12">
        <v>0</v>
      </c>
      <c r="I222" s="12">
        <v>0</v>
      </c>
      <c r="J222" s="12">
        <v>0</v>
      </c>
      <c r="K222" s="12">
        <v>6828</v>
      </c>
      <c r="L222" s="12">
        <v>0</v>
      </c>
      <c r="M222" s="12">
        <f t="shared" si="6"/>
        <v>22177.05</v>
      </c>
      <c r="N222" s="12">
        <v>3515.6</v>
      </c>
      <c r="O222" s="12">
        <v>1570.44</v>
      </c>
      <c r="P222" s="12">
        <v>3310.5099999999984</v>
      </c>
      <c r="Q222" s="12">
        <f t="shared" si="7"/>
        <v>8396.5499999999993</v>
      </c>
      <c r="R222" s="12">
        <v>13780.5</v>
      </c>
    </row>
    <row r="223" spans="1:18" x14ac:dyDescent="0.25">
      <c r="A223" s="2" t="s">
        <v>372</v>
      </c>
      <c r="B223" s="1" t="s">
        <v>373</v>
      </c>
      <c r="C223" s="12">
        <v>13624.39</v>
      </c>
      <c r="D223" s="12">
        <v>0</v>
      </c>
      <c r="E223" s="12">
        <v>1016</v>
      </c>
      <c r="F223" s="12">
        <v>684</v>
      </c>
      <c r="G223" s="12">
        <v>0</v>
      </c>
      <c r="H223" s="12">
        <v>541.19000000000005</v>
      </c>
      <c r="I223" s="12">
        <v>0</v>
      </c>
      <c r="J223" s="12">
        <v>0</v>
      </c>
      <c r="K223" s="12">
        <v>6828</v>
      </c>
      <c r="L223" s="12">
        <v>910.4</v>
      </c>
      <c r="M223" s="12">
        <f t="shared" si="6"/>
        <v>23603.980000000003</v>
      </c>
      <c r="N223" s="12">
        <v>3699.99</v>
      </c>
      <c r="O223" s="12">
        <v>1570.44</v>
      </c>
      <c r="P223" s="12">
        <v>6023.5500000000029</v>
      </c>
      <c r="Q223" s="12">
        <f t="shared" si="7"/>
        <v>11293.980000000003</v>
      </c>
      <c r="R223" s="12">
        <v>12310</v>
      </c>
    </row>
    <row r="224" spans="1:18" x14ac:dyDescent="0.25">
      <c r="A224" s="2" t="s">
        <v>378</v>
      </c>
      <c r="B224" s="1" t="s">
        <v>379</v>
      </c>
      <c r="C224" s="12">
        <v>14593.74</v>
      </c>
      <c r="D224" s="12">
        <v>0</v>
      </c>
      <c r="E224" s="12">
        <v>1046</v>
      </c>
      <c r="F224" s="12">
        <v>555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f t="shared" si="6"/>
        <v>16194.74</v>
      </c>
      <c r="N224" s="12">
        <v>1673.97</v>
      </c>
      <c r="O224" s="12">
        <v>1679.56</v>
      </c>
      <c r="P224" s="12">
        <v>1010.2099999999991</v>
      </c>
      <c r="Q224" s="12">
        <f t="shared" si="7"/>
        <v>4363.7399999999989</v>
      </c>
      <c r="R224" s="12">
        <v>11831</v>
      </c>
    </row>
    <row r="225" spans="1:18" x14ac:dyDescent="0.25">
      <c r="A225" s="2" t="s">
        <v>380</v>
      </c>
      <c r="B225" s="1" t="s">
        <v>381</v>
      </c>
      <c r="C225" s="12">
        <v>13635.77</v>
      </c>
      <c r="D225" s="12">
        <v>0</v>
      </c>
      <c r="E225" s="12">
        <v>1016</v>
      </c>
      <c r="F225" s="12">
        <v>684</v>
      </c>
      <c r="G225" s="12">
        <v>0</v>
      </c>
      <c r="H225" s="12">
        <v>0</v>
      </c>
      <c r="I225" s="12">
        <v>0</v>
      </c>
      <c r="J225" s="12">
        <v>0</v>
      </c>
      <c r="K225" s="12">
        <v>6828</v>
      </c>
      <c r="L225" s="12">
        <v>910.4</v>
      </c>
      <c r="M225" s="12">
        <f t="shared" si="6"/>
        <v>23074.170000000002</v>
      </c>
      <c r="N225" s="12">
        <v>3627.25</v>
      </c>
      <c r="O225" s="12">
        <v>1570.44</v>
      </c>
      <c r="P225" s="12">
        <v>186.4800000000032</v>
      </c>
      <c r="Q225" s="12">
        <f t="shared" si="7"/>
        <v>5384.1700000000037</v>
      </c>
      <c r="R225" s="12">
        <v>17690</v>
      </c>
    </row>
    <row r="226" spans="1:18" x14ac:dyDescent="0.25">
      <c r="A226" s="2" t="s">
        <v>382</v>
      </c>
      <c r="B226" s="1" t="s">
        <v>383</v>
      </c>
      <c r="C226" s="12">
        <v>13656</v>
      </c>
      <c r="D226" s="12">
        <v>0</v>
      </c>
      <c r="E226" s="12">
        <v>1016</v>
      </c>
      <c r="F226" s="12">
        <v>684</v>
      </c>
      <c r="G226" s="12">
        <v>0</v>
      </c>
      <c r="H226" s="12">
        <v>0</v>
      </c>
      <c r="I226" s="12">
        <v>0</v>
      </c>
      <c r="J226" s="12">
        <v>0</v>
      </c>
      <c r="K226" s="12">
        <v>6828</v>
      </c>
      <c r="L226" s="12">
        <v>910.4</v>
      </c>
      <c r="M226" s="12">
        <f t="shared" si="6"/>
        <v>23094.400000000001</v>
      </c>
      <c r="N226" s="12">
        <v>3632</v>
      </c>
      <c r="O226" s="12">
        <v>1570.44</v>
      </c>
      <c r="P226" s="12">
        <v>186.45999999999913</v>
      </c>
      <c r="Q226" s="12">
        <f t="shared" si="7"/>
        <v>5388.9</v>
      </c>
      <c r="R226" s="12">
        <v>17705.5</v>
      </c>
    </row>
    <row r="227" spans="1:18" x14ac:dyDescent="0.25">
      <c r="A227" s="2" t="s">
        <v>384</v>
      </c>
      <c r="B227" s="1" t="s">
        <v>385</v>
      </c>
      <c r="C227" s="12">
        <v>13638.93</v>
      </c>
      <c r="D227" s="12">
        <v>0</v>
      </c>
      <c r="E227" s="12">
        <v>1016</v>
      </c>
      <c r="F227" s="12">
        <v>684</v>
      </c>
      <c r="G227" s="12">
        <v>0</v>
      </c>
      <c r="H227" s="12">
        <v>0</v>
      </c>
      <c r="I227" s="12">
        <v>0</v>
      </c>
      <c r="J227" s="12">
        <v>0</v>
      </c>
      <c r="K227" s="12">
        <v>6828</v>
      </c>
      <c r="L227" s="12">
        <v>910.4</v>
      </c>
      <c r="M227" s="12">
        <f t="shared" si="6"/>
        <v>23077.33</v>
      </c>
      <c r="N227" s="12">
        <v>3628.15</v>
      </c>
      <c r="O227" s="12">
        <v>1570.44</v>
      </c>
      <c r="P227" s="12">
        <v>2798.2400000000016</v>
      </c>
      <c r="Q227" s="12">
        <f t="shared" si="7"/>
        <v>7996.8300000000017</v>
      </c>
      <c r="R227" s="12">
        <v>15080.5</v>
      </c>
    </row>
    <row r="228" spans="1:18" x14ac:dyDescent="0.25">
      <c r="A228" s="2" t="s">
        <v>388</v>
      </c>
      <c r="B228" s="1" t="s">
        <v>389</v>
      </c>
      <c r="C228" s="12">
        <v>13656</v>
      </c>
      <c r="D228" s="12">
        <v>0</v>
      </c>
      <c r="E228" s="12">
        <v>1016</v>
      </c>
      <c r="F228" s="12">
        <v>273.60000000000002</v>
      </c>
      <c r="G228" s="12">
        <v>0</v>
      </c>
      <c r="H228" s="12">
        <v>0</v>
      </c>
      <c r="I228" s="12">
        <v>0</v>
      </c>
      <c r="J228" s="12">
        <v>0</v>
      </c>
      <c r="K228" s="12">
        <v>6828</v>
      </c>
      <c r="L228" s="12">
        <v>0</v>
      </c>
      <c r="M228" s="12">
        <f t="shared" si="6"/>
        <v>21773.599999999999</v>
      </c>
      <c r="N228" s="12">
        <v>3422.19</v>
      </c>
      <c r="O228" s="12">
        <v>1570.44</v>
      </c>
      <c r="P228" s="12">
        <v>-3.0000000002473826E-2</v>
      </c>
      <c r="Q228" s="12">
        <f t="shared" si="7"/>
        <v>4992.5999999999976</v>
      </c>
      <c r="R228" s="12">
        <v>16781</v>
      </c>
    </row>
    <row r="229" spans="1:18" x14ac:dyDescent="0.25">
      <c r="A229" s="2" t="s">
        <v>390</v>
      </c>
      <c r="B229" s="1" t="s">
        <v>391</v>
      </c>
      <c r="C229" s="12">
        <v>13656</v>
      </c>
      <c r="D229" s="12">
        <v>0</v>
      </c>
      <c r="E229" s="12">
        <v>1016</v>
      </c>
      <c r="F229" s="12">
        <v>684</v>
      </c>
      <c r="G229" s="12">
        <v>0</v>
      </c>
      <c r="H229" s="12">
        <v>0</v>
      </c>
      <c r="I229" s="12">
        <v>0</v>
      </c>
      <c r="J229" s="12">
        <v>0</v>
      </c>
      <c r="K229" s="12">
        <v>6828</v>
      </c>
      <c r="L229" s="12">
        <v>0</v>
      </c>
      <c r="M229" s="12">
        <f t="shared" si="6"/>
        <v>22184</v>
      </c>
      <c r="N229" s="12">
        <v>3517.24</v>
      </c>
      <c r="O229" s="12">
        <v>1570.44</v>
      </c>
      <c r="P229" s="12">
        <v>-0.18000000000029104</v>
      </c>
      <c r="Q229" s="12">
        <f t="shared" si="7"/>
        <v>5087.5</v>
      </c>
      <c r="R229" s="12">
        <v>17096.5</v>
      </c>
    </row>
    <row r="230" spans="1:18" x14ac:dyDescent="0.25">
      <c r="A230" s="2" t="s">
        <v>442</v>
      </c>
      <c r="B230" s="1" t="s">
        <v>443</v>
      </c>
      <c r="C230" s="12">
        <v>11279.1</v>
      </c>
      <c r="D230" s="12">
        <v>400</v>
      </c>
      <c r="E230" s="12">
        <v>737</v>
      </c>
      <c r="F230" s="12">
        <v>455</v>
      </c>
      <c r="G230" s="12">
        <v>0</v>
      </c>
      <c r="H230" s="12">
        <v>0</v>
      </c>
      <c r="I230" s="12">
        <v>0</v>
      </c>
      <c r="J230" s="12">
        <v>0</v>
      </c>
      <c r="K230" s="12">
        <v>3289.71</v>
      </c>
      <c r="L230" s="12">
        <v>0</v>
      </c>
      <c r="M230" s="12">
        <f t="shared" si="6"/>
        <v>16160.810000000001</v>
      </c>
      <c r="N230" s="12">
        <v>2175.52</v>
      </c>
      <c r="O230" s="12">
        <v>1297.0999999999999</v>
      </c>
      <c r="P230" s="12">
        <v>-0.30999999999767169</v>
      </c>
      <c r="Q230" s="12">
        <f t="shared" si="7"/>
        <v>3472.3100000000022</v>
      </c>
      <c r="R230" s="12">
        <v>12688.5</v>
      </c>
    </row>
    <row r="231" spans="1:18" x14ac:dyDescent="0.25">
      <c r="A231" s="2" t="s">
        <v>444</v>
      </c>
      <c r="B231" s="1" t="s">
        <v>445</v>
      </c>
      <c r="C231" s="12">
        <v>13656</v>
      </c>
      <c r="D231" s="12">
        <v>0</v>
      </c>
      <c r="E231" s="12">
        <v>1016</v>
      </c>
      <c r="F231" s="12">
        <v>684</v>
      </c>
      <c r="G231" s="12">
        <v>0</v>
      </c>
      <c r="H231" s="12">
        <v>0</v>
      </c>
      <c r="I231" s="12">
        <v>0</v>
      </c>
      <c r="J231" s="12">
        <v>0</v>
      </c>
      <c r="K231" s="12">
        <v>3367</v>
      </c>
      <c r="L231" s="12">
        <v>0</v>
      </c>
      <c r="M231" s="12">
        <f t="shared" si="6"/>
        <v>18723</v>
      </c>
      <c r="N231" s="12">
        <v>2722.79</v>
      </c>
      <c r="O231" s="12">
        <v>1570.44</v>
      </c>
      <c r="P231" s="12">
        <v>0.27000000000043656</v>
      </c>
      <c r="Q231" s="12">
        <f t="shared" si="7"/>
        <v>4293.5</v>
      </c>
      <c r="R231" s="12">
        <v>14429.5</v>
      </c>
    </row>
    <row r="232" spans="1:18" x14ac:dyDescent="0.25">
      <c r="A232" s="2" t="s">
        <v>446</v>
      </c>
      <c r="B232" s="1" t="s">
        <v>447</v>
      </c>
      <c r="C232" s="12">
        <v>13200.8</v>
      </c>
      <c r="D232" s="12">
        <v>0</v>
      </c>
      <c r="E232" s="12">
        <v>1016</v>
      </c>
      <c r="F232" s="12">
        <v>661.2</v>
      </c>
      <c r="G232" s="12">
        <v>0</v>
      </c>
      <c r="H232" s="12">
        <v>0</v>
      </c>
      <c r="I232" s="12">
        <v>0</v>
      </c>
      <c r="J232" s="12">
        <v>0</v>
      </c>
      <c r="K232" s="12">
        <v>3367.23</v>
      </c>
      <c r="L232" s="12">
        <v>910.4</v>
      </c>
      <c r="M232" s="12">
        <f t="shared" si="6"/>
        <v>19155.63</v>
      </c>
      <c r="N232" s="12">
        <v>2724.97</v>
      </c>
      <c r="O232" s="12">
        <v>1570.44</v>
      </c>
      <c r="P232" s="12">
        <v>-0.27999999999883585</v>
      </c>
      <c r="Q232" s="12">
        <f t="shared" si="7"/>
        <v>4295.130000000001</v>
      </c>
      <c r="R232" s="12">
        <v>14860.5</v>
      </c>
    </row>
    <row r="233" spans="1:18" x14ac:dyDescent="0.25">
      <c r="A233" s="2" t="s">
        <v>452</v>
      </c>
      <c r="B233" s="1" t="s">
        <v>453</v>
      </c>
      <c r="C233" s="12">
        <v>13656</v>
      </c>
      <c r="D233" s="12">
        <v>0</v>
      </c>
      <c r="E233" s="12">
        <v>1016</v>
      </c>
      <c r="F233" s="12">
        <v>296.39999999999998</v>
      </c>
      <c r="G233" s="12">
        <v>0</v>
      </c>
      <c r="H233" s="12">
        <v>0</v>
      </c>
      <c r="I233" s="12">
        <v>0</v>
      </c>
      <c r="J233" s="12">
        <v>0</v>
      </c>
      <c r="K233" s="12">
        <v>3199</v>
      </c>
      <c r="L233" s="12">
        <v>0</v>
      </c>
      <c r="M233" s="12">
        <f t="shared" si="6"/>
        <v>18167.400000000001</v>
      </c>
      <c r="N233" s="12">
        <v>2409.66</v>
      </c>
      <c r="O233" s="12">
        <v>1570.44</v>
      </c>
      <c r="P233" s="12">
        <v>-0.19999999999890861</v>
      </c>
      <c r="Q233" s="12">
        <f t="shared" si="7"/>
        <v>3979.900000000001</v>
      </c>
      <c r="R233" s="12">
        <v>14187.5</v>
      </c>
    </row>
    <row r="234" spans="1:18" x14ac:dyDescent="0.25">
      <c r="A234" s="2" t="s">
        <v>463</v>
      </c>
      <c r="B234" s="1" t="s">
        <v>464</v>
      </c>
      <c r="C234" s="12">
        <v>13200.8</v>
      </c>
      <c r="D234" s="12">
        <v>0</v>
      </c>
      <c r="E234" s="12">
        <v>918</v>
      </c>
      <c r="F234" s="12">
        <v>574.20000000000005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f t="shared" si="6"/>
        <v>14693</v>
      </c>
      <c r="N234" s="12">
        <v>1861.99</v>
      </c>
      <c r="O234" s="12">
        <v>1570.44</v>
      </c>
      <c r="P234" s="12">
        <v>6.9999999999708962E-2</v>
      </c>
      <c r="Q234" s="12">
        <f t="shared" si="7"/>
        <v>3432.5</v>
      </c>
      <c r="R234" s="12">
        <v>11260.5</v>
      </c>
    </row>
    <row r="235" spans="1:18" x14ac:dyDescent="0.25">
      <c r="A235" s="2" t="s">
        <v>465</v>
      </c>
      <c r="B235" s="1" t="s">
        <v>466</v>
      </c>
      <c r="C235" s="12">
        <v>13200.8</v>
      </c>
      <c r="D235" s="12">
        <v>0</v>
      </c>
      <c r="E235" s="12">
        <v>918</v>
      </c>
      <c r="F235" s="12">
        <v>505.8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f t="shared" si="6"/>
        <v>14624.599999999999</v>
      </c>
      <c r="N235" s="12">
        <v>1847.38</v>
      </c>
      <c r="O235" s="12">
        <v>1570.44</v>
      </c>
      <c r="P235" s="12">
        <v>0.27999999999883585</v>
      </c>
      <c r="Q235" s="12">
        <f t="shared" si="7"/>
        <v>3418.099999999999</v>
      </c>
      <c r="R235" s="12">
        <v>11206.5</v>
      </c>
    </row>
    <row r="236" spans="1:18" x14ac:dyDescent="0.25">
      <c r="A236" s="14"/>
      <c r="B236" s="6"/>
      <c r="C236" s="6" t="s">
        <v>545</v>
      </c>
      <c r="D236" s="6" t="s">
        <v>545</v>
      </c>
      <c r="E236" s="6" t="s">
        <v>545</v>
      </c>
      <c r="F236" s="6" t="s">
        <v>545</v>
      </c>
      <c r="G236" s="6" t="s">
        <v>545</v>
      </c>
      <c r="H236" s="6" t="s">
        <v>545</v>
      </c>
      <c r="I236" s="6" t="s">
        <v>545</v>
      </c>
      <c r="J236" s="6" t="s">
        <v>545</v>
      </c>
      <c r="K236" s="6" t="s">
        <v>545</v>
      </c>
      <c r="L236" s="6" t="s">
        <v>545</v>
      </c>
      <c r="M236" s="6" t="s">
        <v>545</v>
      </c>
      <c r="N236" s="6" t="s">
        <v>545</v>
      </c>
      <c r="O236" s="6" t="s">
        <v>545</v>
      </c>
      <c r="P236" s="6" t="s">
        <v>545</v>
      </c>
      <c r="Q236" s="6" t="s">
        <v>545</v>
      </c>
      <c r="R236" s="6" t="s">
        <v>545</v>
      </c>
    </row>
    <row r="237" spans="1:18" x14ac:dyDescent="0.25">
      <c r="A237" s="11" t="s">
        <v>554</v>
      </c>
      <c r="C237" s="12"/>
      <c r="M237" s="12"/>
      <c r="Q237" s="12"/>
    </row>
    <row r="238" spans="1:18" x14ac:dyDescent="0.25">
      <c r="A238" s="2" t="s">
        <v>418</v>
      </c>
      <c r="B238" s="1" t="s">
        <v>419</v>
      </c>
      <c r="C238" s="12">
        <v>29713.8</v>
      </c>
      <c r="D238" s="12">
        <v>0</v>
      </c>
      <c r="E238" s="12">
        <v>1074.48</v>
      </c>
      <c r="F238" s="12">
        <v>723.8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f t="shared" ref="M238" si="8">SUM(C238:L238)</f>
        <v>31512.079999999998</v>
      </c>
      <c r="N238" s="12">
        <v>5618.9</v>
      </c>
      <c r="O238" s="12">
        <v>3417.08</v>
      </c>
      <c r="P238" s="12">
        <v>9.9999999998544808E-2</v>
      </c>
      <c r="Q238" s="12">
        <f t="shared" ref="Q238" si="9">SUM(N238:P238)</f>
        <v>9036.0799999999981</v>
      </c>
      <c r="R238" s="12">
        <v>22476</v>
      </c>
    </row>
    <row r="239" spans="1:18" x14ac:dyDescent="0.25">
      <c r="A239" s="14"/>
      <c r="B239" s="6"/>
      <c r="C239" s="6" t="s">
        <v>545</v>
      </c>
      <c r="D239" s="6" t="s">
        <v>545</v>
      </c>
      <c r="E239" s="6" t="s">
        <v>545</v>
      </c>
      <c r="F239" s="6" t="s">
        <v>545</v>
      </c>
      <c r="G239" s="6" t="s">
        <v>545</v>
      </c>
      <c r="H239" s="6" t="s">
        <v>545</v>
      </c>
      <c r="I239" s="6" t="s">
        <v>545</v>
      </c>
      <c r="J239" s="6" t="s">
        <v>545</v>
      </c>
      <c r="K239" s="6" t="s">
        <v>545</v>
      </c>
      <c r="L239" s="6" t="s">
        <v>545</v>
      </c>
      <c r="M239" s="6" t="s">
        <v>545</v>
      </c>
      <c r="N239" s="6" t="s">
        <v>545</v>
      </c>
      <c r="O239" s="6" t="s">
        <v>545</v>
      </c>
      <c r="P239" s="6" t="s">
        <v>545</v>
      </c>
      <c r="Q239" s="6" t="s">
        <v>545</v>
      </c>
      <c r="R239" s="6" t="s">
        <v>545</v>
      </c>
    </row>
  </sheetData>
  <mergeCells count="3">
    <mergeCell ref="B1:Q1"/>
    <mergeCell ref="B2:Q2"/>
    <mergeCell ref="B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</dc:creator>
  <cp:lastModifiedBy>Hogar Cabañas</cp:lastModifiedBy>
  <dcterms:created xsi:type="dcterms:W3CDTF">2020-04-22T18:48:50Z</dcterms:created>
  <dcterms:modified xsi:type="dcterms:W3CDTF">2023-10-09T20:21:17Z</dcterms:modified>
</cp:coreProperties>
</file>